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ssengers incl. infants - Mont" sheetId="40206" r:id="rId3"/>
    <sheet name="Movements - Month" sheetId="40204" r:id="rId4"/>
    <sheet name="Tall til grafer" sheetId="40201" state="hidden" r:id="rId5"/>
  </sheets>
  <externalReferences>
    <externalReference r:id="rId6"/>
    <externalReference r:id="rId7"/>
  </externalReferences>
  <definedNames>
    <definedName name="_xlnm.Print_Area" localSheetId="0">Hovedtall!$A$1:$I$52</definedName>
    <definedName name="_xlnm.Print_Area" localSheetId="1">Main!$A$1:$I$52</definedName>
    <definedName name="Recover" localSheetId="2">[1]Macro1!$A$245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06" l="1"/>
  <c r="Q57" i="40206"/>
  <c r="P57" i="40206"/>
  <c r="O57" i="40206"/>
  <c r="N57" i="40206"/>
  <c r="M57" i="40206"/>
  <c r="L57" i="40206"/>
  <c r="K57" i="40206"/>
  <c r="J57" i="40206"/>
  <c r="I57" i="40206"/>
  <c r="H57" i="40206"/>
  <c r="G57" i="40206"/>
  <c r="F57" i="40206"/>
  <c r="E57" i="40206"/>
  <c r="D57" i="40206"/>
  <c r="R56" i="40206"/>
  <c r="Q56" i="40206"/>
  <c r="P56" i="40206"/>
  <c r="O56" i="40206"/>
  <c r="N56" i="40206"/>
  <c r="M56" i="40206"/>
  <c r="L56" i="40206"/>
  <c r="K56" i="40206"/>
  <c r="J56" i="40206"/>
  <c r="I56" i="40206"/>
  <c r="H56" i="40206"/>
  <c r="G56" i="40206"/>
  <c r="F56" i="40206"/>
  <c r="E56" i="40206"/>
  <c r="D56" i="40206"/>
  <c r="R55" i="40206"/>
  <c r="Q55" i="40206"/>
  <c r="P55" i="40206"/>
  <c r="O55" i="40206"/>
  <c r="N55" i="40206"/>
  <c r="M55" i="40206"/>
  <c r="L55" i="40206"/>
  <c r="K55" i="40206"/>
  <c r="J55" i="40206"/>
  <c r="I55" i="40206"/>
  <c r="H55" i="40206"/>
  <c r="G55" i="40206"/>
  <c r="F55" i="40206"/>
  <c r="E55" i="40206"/>
  <c r="D55" i="40206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B17" i="1" l="1"/>
  <c r="C17" i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<sst xmlns="http://schemas.openxmlformats.org/spreadsheetml/2006/main" count="779" uniqueCount="272">
  <si>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</si>
  <si>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</si>
  <si>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</si>
  <si>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</si>
  <si>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</si>
  <si>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</si>
  <si>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</si>
  <si>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</si>
  <si>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</si>
  <si>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</si>
  <si>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</si>
  <si>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</si>
  <si>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</si>
  <si>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</si>
  <si>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</si>
  <si>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</si>
  <si>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</si>
  <si>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</si>
  <si>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</si>
  <si>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</si>
  <si>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</si>
  <si>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</si>
  <si>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</si>
  <si>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</si>
  <si>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</si>
  <si>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</si>
  <si>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</si>
  <si>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</si>
  <si>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</si>
  <si>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</si>
  <si>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</si>
  <si>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</si>
  <si>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</si>
  <si>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</si>
  <si>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</si>
  <si>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</si>
  <si>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</si>
  <si>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</si>
  <si>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</si>
  <si>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</si>
  <si>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</si>
  <si>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</si>
  <si>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</si>
  <si>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Dato 10.2.2016 </t>
  </si>
  <si>
    <t>Januar</t>
  </si>
  <si>
    <t>January</t>
  </si>
  <si>
    <t>Total Sum</t>
  </si>
  <si>
    <t>Sum</t>
  </si>
  <si>
    <t>PRIVATE AIRPORTS</t>
  </si>
  <si>
    <t>ØRLAND AIRPORT</t>
  </si>
  <si>
    <t>N</t>
  </si>
  <si>
    <t>-</t>
  </si>
  <si>
    <t>ØRLAND LUFTHAVN</t>
  </si>
  <si>
    <t>OLA</t>
  </si>
  <si>
    <t>STORD AIRPORT</t>
  </si>
  <si>
    <t>STORD LUFTHAVN</t>
  </si>
  <si>
    <t>SRP</t>
  </si>
  <si>
    <t>SKIEN AIRPORT</t>
  </si>
  <si>
    <t>SKIEN LUFTHAVN</t>
  </si>
  <si>
    <t>SKE</t>
  </si>
  <si>
    <t>SANDEFJORD TORP AIRPORT</t>
  </si>
  <si>
    <t>SANDEFJORD TORP LUFTHAVN</t>
  </si>
  <si>
    <t>TRF</t>
  </si>
  <si>
    <t>NOTODDEN AIRPORT</t>
  </si>
  <si>
    <t>NOTODDEN LUFTHAVN</t>
  </si>
  <si>
    <t>NTB</t>
  </si>
  <si>
    <t>MOSS/RYGGE AIRPORT</t>
  </si>
  <si>
    <t>MOSS/RYGGE LUFTHAVN</t>
  </si>
  <si>
    <t>RYG</t>
  </si>
  <si>
    <t>IKKE AVINOR LUFTHAVNER</t>
  </si>
  <si>
    <t>SUM AVINOR AS</t>
  </si>
  <si>
    <t>LOCAL AIRPORTS</t>
  </si>
  <si>
    <t>ØRSTA VOLDA AIRPORT</t>
  </si>
  <si>
    <t>J</t>
  </si>
  <si>
    <t>ØRSTA VOLDA LUFTHAVN</t>
  </si>
  <si>
    <t>HOV</t>
  </si>
  <si>
    <t>VÆRØY AIRPORT</t>
  </si>
  <si>
    <t>VÆRØY LUFTHAVN</t>
  </si>
  <si>
    <t>VRY</t>
  </si>
  <si>
    <t>VARDØ AIRPORT</t>
  </si>
  <si>
    <t>VARDØ LUFTHAVN</t>
  </si>
  <si>
    <t>VAW</t>
  </si>
  <si>
    <t>VADSØ AIRPORT</t>
  </si>
  <si>
    <t>VADSØ LUFTHAVN</t>
  </si>
  <si>
    <t>VDS</t>
  </si>
  <si>
    <t>SØRKJOSEN AIRPORT</t>
  </si>
  <si>
    <t>SØRKJOSEN LUFTHAVN</t>
  </si>
  <si>
    <t>SOJ</t>
  </si>
  <si>
    <t>SVOLVÆR AIRPORT</t>
  </si>
  <si>
    <t>SVOLVÆR LUFTHAVN</t>
  </si>
  <si>
    <t>SVJ</t>
  </si>
  <si>
    <t>STOKMARKNES AIRPORT</t>
  </si>
  <si>
    <t>STOKMARKNES LUFTHAVN</t>
  </si>
  <si>
    <t>SKN</t>
  </si>
  <si>
    <t>SOGNDAL AIRPORT</t>
  </si>
  <si>
    <t>SOGNDAL LUFTHAVN</t>
  </si>
  <si>
    <t>SOG</t>
  </si>
  <si>
    <t>SANDNESSJØEN AIRPORT</t>
  </si>
  <si>
    <t>SANDNESSJØEN LUFTHAVN</t>
  </si>
  <si>
    <t>SSJ</t>
  </si>
  <si>
    <t>SANDANE AIRPORT</t>
  </si>
  <si>
    <t>SANDANE LUFTHAVN</t>
  </si>
  <si>
    <t>SDN</t>
  </si>
  <si>
    <t>RØST AIRPORT</t>
  </si>
  <si>
    <t>RØST LUFTHAVN</t>
  </si>
  <si>
    <t>RET</t>
  </si>
  <si>
    <t>RØRVIK AIRPORT</t>
  </si>
  <si>
    <t>RØRVIK LUFTHAVN</t>
  </si>
  <si>
    <t>RVK</t>
  </si>
  <si>
    <t>RØROS AIRPORT</t>
  </si>
  <si>
    <t>RØROS LUFTHAVN</t>
  </si>
  <si>
    <t>RRS</t>
  </si>
  <si>
    <t>NARVIK AIRPORT</t>
  </si>
  <si>
    <t>NARVIK LUFTHAVN</t>
  </si>
  <si>
    <t>NVK</t>
  </si>
  <si>
    <t>NAMSOS AIRPORT</t>
  </si>
  <si>
    <t>NAMSOS LUFTHAVN</t>
  </si>
  <si>
    <t>OSY</t>
  </si>
  <si>
    <t>MOSJØEN AIRPORT</t>
  </si>
  <si>
    <t>MOSJØEN LUFTHAVN</t>
  </si>
  <si>
    <t>MJF</t>
  </si>
  <si>
    <t>MO I RANA AIRPORT</t>
  </si>
  <si>
    <t>MO I RANA LUFTHAVN</t>
  </si>
  <si>
    <t>MQN</t>
  </si>
  <si>
    <t>MEHAMN AIRPORT</t>
  </si>
  <si>
    <t>MEHAMN LUFTHAVN</t>
  </si>
  <si>
    <t>MEH</t>
  </si>
  <si>
    <t>LEKNES AIRPORT</t>
  </si>
  <si>
    <t>LEKNES LUFTHAVN</t>
  </si>
  <si>
    <t>LKN</t>
  </si>
  <si>
    <t>HONNINGSVÅG AIRPORT</t>
  </si>
  <si>
    <t>HONNINGSVÅG LUFTHAVN</t>
  </si>
  <si>
    <t>HVG</t>
  </si>
  <si>
    <t>HASVIK AIRPORT</t>
  </si>
  <si>
    <t>HASVIK LUFTHAVN</t>
  </si>
  <si>
    <t>HAA</t>
  </si>
  <si>
    <t>HAMMERFEST AIRPORT</t>
  </si>
  <si>
    <t>HAMMERFEST LUFTHAVN</t>
  </si>
  <si>
    <t>HFT</t>
  </si>
  <si>
    <t>FØRDE AIRPORT</t>
  </si>
  <si>
    <t>FØRDE LUFTHAVN</t>
  </si>
  <si>
    <t>FDE</t>
  </si>
  <si>
    <t>FLORØ AIRPORT</t>
  </si>
  <si>
    <t>FLORØ LUFTHAVN</t>
  </si>
  <si>
    <t>FRO</t>
  </si>
  <si>
    <t>FAGERNES AIRPORT</t>
  </si>
  <si>
    <t>FAGERNES LUFTHAVN</t>
  </si>
  <si>
    <t>VDB</t>
  </si>
  <si>
    <t>BÅTSFJORD AIRPORT</t>
  </si>
  <si>
    <t>BÅTSFJORD LUFTHAVN</t>
  </si>
  <si>
    <t>BJF</t>
  </si>
  <si>
    <t>BRØNNØYSUND AIRPORT</t>
  </si>
  <si>
    <t>BRØNNØYSUND LUFTHAVN</t>
  </si>
  <si>
    <t>BNN</t>
  </si>
  <si>
    <t>BERLEVÅG AIRPORT</t>
  </si>
  <si>
    <t>BERLEVÅG LUFTHAVN</t>
  </si>
  <si>
    <t>BVG</t>
  </si>
  <si>
    <t>ANDØYA AIRPORT</t>
  </si>
  <si>
    <t>ANDØYA LUFTHAVN</t>
  </si>
  <si>
    <t>ANX</t>
  </si>
  <si>
    <t>LOKALE LUFTHAVNER</t>
  </si>
  <si>
    <t>REGIONAL AIRPORTS</t>
  </si>
  <si>
    <t>SVALBARD AIRPORT</t>
  </si>
  <si>
    <t>SVALBARD LUFTHAVN</t>
  </si>
  <si>
    <t>LYR</t>
  </si>
  <si>
    <t>MOLDE AIRPORT</t>
  </si>
  <si>
    <t>MOLDE LUFTHAVN</t>
  </si>
  <si>
    <t>MOL</t>
  </si>
  <si>
    <t>LAKSELV AIRPORT</t>
  </si>
  <si>
    <t>LAKSELV LUFTHAVN</t>
  </si>
  <si>
    <t>LKL</t>
  </si>
  <si>
    <t>KRISTIANSUND AIRPORT</t>
  </si>
  <si>
    <t>KRISTIANSUND LUFTHAVN</t>
  </si>
  <si>
    <t>KSU</t>
  </si>
  <si>
    <t>KIRKENES AIRPORT</t>
  </si>
  <si>
    <t>KIRKENES LUFTHAVN</t>
  </si>
  <si>
    <t>KKN</t>
  </si>
  <si>
    <t>HAUGESUND AIRPORT</t>
  </si>
  <si>
    <t>HAUGESUND LUFTHAVN</t>
  </si>
  <si>
    <t>HAU</t>
  </si>
  <si>
    <t>HARSTAD NARVIK AIRPORT</t>
  </si>
  <si>
    <t>HARSTAD NARVIK LUFTHAVN</t>
  </si>
  <si>
    <t>EVE</t>
  </si>
  <si>
    <t>BARDUFOSS AIRPORT</t>
  </si>
  <si>
    <t>BARDUFOSS LUFTHAVN</t>
  </si>
  <si>
    <t>BDU</t>
  </si>
  <si>
    <t>ALTA AIRPORT</t>
  </si>
  <si>
    <t>ALTA LUFTHAVN</t>
  </si>
  <si>
    <t>ALF</t>
  </si>
  <si>
    <t>REGIONALE LUFTHAVNER</t>
  </si>
  <si>
    <t>NATIONAL AIRPORTS</t>
  </si>
  <si>
    <t>ÅLESUND AIRPORT</t>
  </si>
  <si>
    <t>ÅLESUND LUFTHAVN</t>
  </si>
  <si>
    <t>AES</t>
  </si>
  <si>
    <t>TROMSØ AIRPORT</t>
  </si>
  <si>
    <t>TROMSØ LUFTHAVN</t>
  </si>
  <si>
    <t>TOS</t>
  </si>
  <si>
    <t>KRISTIANSAND AIRPORT</t>
  </si>
  <si>
    <t>KRISTIANSAND LUFTHAVN</t>
  </si>
  <si>
    <t>KRS</t>
  </si>
  <si>
    <t>BODØ AIRPORT</t>
  </si>
  <si>
    <t>BODØ LUFTHAVN</t>
  </si>
  <si>
    <t>BOO</t>
  </si>
  <si>
    <t>NASJONALE LUFTHAVNER</t>
  </si>
  <si>
    <t>LARGE AIRPORTS</t>
  </si>
  <si>
    <t>TRONDHEIM AIRPORT</t>
  </si>
  <si>
    <t>TRONDHEIM LUFTHAVN</t>
  </si>
  <si>
    <t>TRD</t>
  </si>
  <si>
    <t>STAVANGER AIRPORT</t>
  </si>
  <si>
    <t>STAVANGER LUFTHAVN</t>
  </si>
  <si>
    <t>SVG</t>
  </si>
  <si>
    <t>BERGEN AIRPORT</t>
  </si>
  <si>
    <t>BERGEN LUFTHAVN</t>
  </si>
  <si>
    <t>BGO</t>
  </si>
  <si>
    <t>STORE LUFTHAVNER</t>
  </si>
  <si>
    <t>OSLO AIRPORT</t>
  </si>
  <si>
    <t>OSLO LUFTHAVN</t>
  </si>
  <si>
    <t>OSL</t>
  </si>
  <si>
    <t>OSLO LUFTHAVN AS</t>
  </si>
  <si>
    <t>Total Prev SUM</t>
  </si>
  <si>
    <t>Annen Trafikk Prev SUM</t>
  </si>
  <si>
    <t>Sum Iuo Prev SUM</t>
  </si>
  <si>
    <t>Offshore Prev SUM</t>
  </si>
  <si>
    <t>Antall Utland Prev SUM</t>
  </si>
  <si>
    <t>Antall Innland Prev SUM</t>
  </si>
  <si>
    <t>Avinor</t>
  </si>
  <si>
    <t>Avinor Konsern</t>
  </si>
  <si>
    <t>Sortering</t>
  </si>
  <si>
    <t>Total</t>
  </si>
  <si>
    <t>Offshore</t>
  </si>
  <si>
    <t>Lufthavn</t>
  </si>
  <si>
    <t>IATA</t>
  </si>
  <si>
    <t xml:space="preserve"> </t>
  </si>
  <si>
    <t>January 2016 -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</si>
  <si>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</si>
  <si>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</si>
  <si>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</si>
  <si>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</si>
  <si>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</si>
  <si>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</si>
  <si>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Freight, Offshore</t>
  </si>
  <si>
    <t>Sum Change</t>
  </si>
  <si>
    <t>Other</t>
  </si>
  <si>
    <t>Change Other</t>
  </si>
  <si>
    <t>Change Total</t>
  </si>
  <si>
    <t>Divisjon</t>
  </si>
  <si>
    <t>SUM REGIONAL, NATIONAL AND LOCAL AIRPORTS</t>
  </si>
  <si>
    <t>SUM AVINOR GROUP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</si>
  <si>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</si>
  <si>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</si>
  <si>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</si>
  <si>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</si>
  <si>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</si>
  <si>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</si>
  <si>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</si>
  <si>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</si>
  <si>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</si>
  <si>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</si>
  <si>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</si>
  <si>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January 2016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</si>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</sst>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#########0"/>
    <numFmt numFmtId="176" formatCode="##0"/>
    <numFmt numFmtId="177" formatCode="#####################################0.0%"/>
    <numFmt numFmtId="178" formatCode="#,###,###,##0"/>
    <numFmt numFmtId="179" formatCode="##,###,###,###,###,###,###,###,###,###,###,###,##0"/>
    <numFmt numFmtId="180" formatCode="#####################################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17" fillId="0" borderId="0" xfId="0" applyFont="1"/>
    <xf numFmtId="0" fontId="20" fillId="4" borderId="15" xfId="0" applyFont="1" applyFill="1" applyBorder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2" fillId="0" borderId="0" xfId="8" applyFont="1"/>
    <xf numFmtId="0" fontId="22" fillId="5" borderId="16" xfId="8" applyFont="1" applyFill="1" applyBorder="1" applyAlignment="1">
      <alignment horizontal="right" vertical="top"/>
    </xf>
    <xf numFmtId="175" fontId="22" fillId="5" borderId="16" xfId="8" applyNumberFormat="1" applyFont="1" applyFill="1" applyBorder="1" applyAlignment="1">
      <alignment horizontal="right" vertical="top"/>
    </xf>
    <xf numFmtId="176" fontId="22" fillId="5" borderId="16" xfId="8" applyNumberFormat="1" applyFont="1" applyFill="1" applyBorder="1" applyAlignment="1">
      <alignment horizontal="right" vertical="top"/>
    </xf>
    <xf numFmtId="176" fontId="22" fillId="6" borderId="17" xfId="8" applyNumberFormat="1" applyFont="1" applyFill="1" applyBorder="1" applyAlignment="1">
      <alignment horizontal="left" vertical="top"/>
    </xf>
    <xf numFmtId="0" fontId="22" fillId="6" borderId="16" xfId="8" applyFont="1" applyFill="1" applyBorder="1" applyAlignment="1">
      <alignment horizontal="left" vertical="top"/>
    </xf>
    <xf numFmtId="175" fontId="22" fillId="6" borderId="16" xfId="8" applyNumberFormat="1" applyFont="1" applyFill="1" applyBorder="1" applyAlignment="1">
      <alignment horizontal="right" vertical="top"/>
    </xf>
    <xf numFmtId="176" fontId="22" fillId="6" borderId="18" xfId="8" applyNumberFormat="1" applyFont="1" applyFill="1" applyBorder="1" applyAlignment="1">
      <alignment horizontal="left" vertical="top"/>
    </xf>
    <xf numFmtId="177" fontId="22" fillId="6" borderId="16" xfId="8" applyNumberFormat="1" applyFont="1" applyFill="1" applyBorder="1" applyAlignment="1">
      <alignment horizontal="right" vertical="top"/>
    </xf>
    <xf numFmtId="178" fontId="22" fillId="6" borderId="16" xfId="8" applyNumberFormat="1" applyFont="1" applyFill="1" applyBorder="1" applyAlignment="1">
      <alignment horizontal="right" vertical="top"/>
    </xf>
    <xf numFmtId="0" fontId="22" fillId="6" borderId="17" xfId="8" applyFont="1" applyFill="1" applyBorder="1" applyAlignment="1">
      <alignment horizontal="left" vertical="top"/>
    </xf>
    <xf numFmtId="0" fontId="22" fillId="6" borderId="18" xfId="8" applyFont="1" applyFill="1" applyBorder="1" applyAlignment="1">
      <alignment horizontal="left" vertical="top"/>
    </xf>
    <xf numFmtId="176" fontId="22" fillId="6" borderId="19" xfId="8" applyNumberFormat="1" applyFont="1" applyFill="1" applyBorder="1" applyAlignment="1">
      <alignment horizontal="left" vertical="top"/>
    </xf>
    <xf numFmtId="0" fontId="22" fillId="6" borderId="19" xfId="8" applyFont="1" applyFill="1" applyBorder="1" applyAlignment="1">
      <alignment horizontal="left" vertical="top"/>
    </xf>
    <xf numFmtId="0" fontId="23" fillId="0" borderId="0" xfId="8" applyFont="1" applyFill="1"/>
    <xf numFmtId="173" fontId="24" fillId="0" borderId="16" xfId="10" applyNumberFormat="1" applyFont="1" applyFill="1" applyBorder="1" applyAlignment="1">
      <alignment horizontal="right" vertical="top"/>
    </xf>
    <xf numFmtId="179" fontId="24" fillId="0" borderId="16" xfId="8" applyNumberFormat="1" applyFont="1" applyFill="1" applyBorder="1" applyAlignment="1">
      <alignment horizontal="right" vertical="top"/>
    </xf>
    <xf numFmtId="176" fontId="22" fillId="6" borderId="16" xfId="8" applyNumberFormat="1" applyFont="1" applyFill="1" applyBorder="1" applyAlignment="1">
      <alignment horizontal="left" vertical="top"/>
    </xf>
    <xf numFmtId="0" fontId="22" fillId="5" borderId="16" xfId="8" applyFont="1" applyFill="1" applyBorder="1" applyAlignment="1">
      <alignment horizontal="left" vertical="top"/>
    </xf>
    <xf numFmtId="0" fontId="25" fillId="0" borderId="0" xfId="8" applyFont="1"/>
    <xf numFmtId="0" fontId="22" fillId="4" borderId="16" xfId="8" applyFont="1" applyFill="1" applyBorder="1" applyAlignment="1">
      <alignment horizontal="left" vertical="top" wrapText="1"/>
    </xf>
    <xf numFmtId="0" fontId="22" fillId="4" borderId="16" xfId="8" applyFont="1" applyFill="1" applyBorder="1" applyAlignment="1">
      <alignment horizontal="right" vertical="top"/>
    </xf>
    <xf numFmtId="178" fontId="22" fillId="4" borderId="16" xfId="8" applyNumberFormat="1" applyFont="1" applyFill="1" applyBorder="1" applyAlignment="1">
      <alignment horizontal="right" vertical="top"/>
    </xf>
    <xf numFmtId="177" fontId="22" fillId="4" borderId="16" xfId="8" applyNumberFormat="1" applyFont="1" applyFill="1" applyBorder="1" applyAlignment="1">
      <alignment horizontal="right" vertical="top"/>
    </xf>
    <xf numFmtId="0" fontId="22" fillId="4" borderId="19" xfId="8" applyFont="1" applyFill="1" applyBorder="1" applyAlignment="1">
      <alignment horizontal="left" vertical="top" wrapText="1"/>
    </xf>
    <xf numFmtId="0" fontId="22" fillId="4" borderId="16" xfId="8" applyFont="1" applyFill="1" applyBorder="1" applyAlignment="1">
      <alignment horizontal="left" vertical="top"/>
    </xf>
    <xf numFmtId="179" fontId="22" fillId="4" borderId="16" xfId="8" applyNumberFormat="1" applyFont="1" applyFill="1" applyBorder="1" applyAlignment="1">
      <alignment horizontal="right" vertical="top"/>
    </xf>
    <xf numFmtId="173" fontId="22" fillId="4" borderId="16" xfId="10" applyNumberFormat="1" applyFont="1" applyFill="1" applyBorder="1" applyAlignment="1">
      <alignment horizontal="right" vertical="top"/>
    </xf>
    <xf numFmtId="0" fontId="22" fillId="5" borderId="16" xfId="8" applyFont="1" applyFill="1" applyBorder="1" applyAlignment="1">
      <alignment horizontal="left" vertical="center" wrapText="1"/>
    </xf>
    <xf numFmtId="180" fontId="22" fillId="6" borderId="16" xfId="8" applyNumberFormat="1" applyFont="1" applyFill="1" applyBorder="1" applyAlignment="1">
      <alignment horizontal="right" vertical="top"/>
    </xf>
    <xf numFmtId="180" fontId="22" fillId="4" borderId="16" xfId="8" applyNumberFormat="1" applyFont="1" applyFill="1" applyBorder="1" applyAlignment="1">
      <alignment horizontal="right" vertical="top"/>
    </xf>
    <xf numFmtId="175" fontId="22" fillId="4" borderId="16" xfId="8" applyNumberFormat="1" applyFont="1" applyFill="1" applyBorder="1" applyAlignment="1">
      <alignment horizontal="right" vertical="top"/>
    </xf>
    <xf numFmtId="173" fontId="22" fillId="4" borderId="16" xfId="6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  <color rgb="FFDBE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853432"/>
        <c:axId val="365712064"/>
      </c:lineChart>
      <c:catAx>
        <c:axId val="1998534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571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71206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998534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712848"/>
        <c:axId val="365713240"/>
      </c:lineChart>
      <c:catAx>
        <c:axId val="36571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571324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6571324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571284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714416"/>
        <c:axId val="365714808"/>
      </c:lineChart>
      <c:catAx>
        <c:axId val="3657144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571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7148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57144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715592"/>
        <c:axId val="366202456"/>
      </c:lineChart>
      <c:catAx>
        <c:axId val="36571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62024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662024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657155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601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engers incl. infants - Mont"/>
      <sheetName val="Macro1"/>
    </sheetNames>
    <sheetDataSet>
      <sheetData sheetId="0"/>
      <sheetData sheetId="1"/>
      <sheetData sheetId="2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10" zoomScaleNormal="100" workbookViewId="0">
      <selection activeCell="G12" sqref="G1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">
        <v>43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2016</v>
      </c>
      <c r="C4" s="82">
        <v>2015</v>
      </c>
      <c r="D4" s="83" t="s">
        <v>13</v>
      </c>
      <c r="E4" s="8"/>
      <c r="F4" s="81">
        <v>2016</v>
      </c>
      <c r="G4" s="82">
        <v>2015</v>
      </c>
      <c r="H4" s="83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15</v>
      </c>
      <c r="B7" s="61">
        <v>2136148</v>
      </c>
      <c r="C7" s="62">
        <v>2095131</v>
      </c>
      <c r="D7" s="46">
        <f>(B7-C7)/C7</f>
        <v>1.9577296121340383E-2</v>
      </c>
      <c r="E7" s="45"/>
      <c r="F7" s="61">
        <v>2136148</v>
      </c>
      <c r="G7" s="62">
        <v>2095131</v>
      </c>
      <c r="H7" s="46">
        <f>(F7-G7)/G7</f>
        <v>1.9577296121340383E-2</v>
      </c>
      <c r="I7" s="40"/>
      <c r="J7" s="41"/>
    </row>
    <row r="8" spans="1:17" ht="15" customHeight="1" x14ac:dyDescent="0.25">
      <c r="A8" s="85" t="s">
        <v>16</v>
      </c>
      <c r="B8" s="16">
        <f>SUM(B9:B10)</f>
        <v>1211273</v>
      </c>
      <c r="C8" s="17">
        <f>SUM(C9:C10)</f>
        <v>1191982</v>
      </c>
      <c r="D8" s="34">
        <f>(B8-C8)/C8</f>
        <v>1.6183969221011726E-2</v>
      </c>
      <c r="E8" s="45"/>
      <c r="F8" s="16">
        <f>SUM(F9:F10)</f>
        <v>1211273</v>
      </c>
      <c r="G8" s="17">
        <f>SUM(G9:G10)</f>
        <v>1191982</v>
      </c>
      <c r="H8" s="34">
        <f>(F8-G8)/G8</f>
        <v>1.6183969221011726E-2</v>
      </c>
      <c r="I8" s="40"/>
      <c r="J8" s="41"/>
    </row>
    <row r="9" spans="1:17" ht="15" customHeight="1" x14ac:dyDescent="0.25">
      <c r="A9" s="86" t="s">
        <v>17</v>
      </c>
      <c r="B9" s="63">
        <v>1103091</v>
      </c>
      <c r="C9" s="64">
        <v>1086599</v>
      </c>
      <c r="D9" s="18">
        <f>(B9-C9)/C9</f>
        <v>1.5177632226792036E-2</v>
      </c>
      <c r="E9" s="45"/>
      <c r="F9" s="63">
        <v>1103091</v>
      </c>
      <c r="G9" s="64">
        <v>1086599</v>
      </c>
      <c r="H9" s="18">
        <f>(F9-G9)/G9</f>
        <v>1.5177632226792036E-2</v>
      </c>
      <c r="J9" s="41"/>
    </row>
    <row r="10" spans="1:17" ht="15" customHeight="1" x14ac:dyDescent="0.25">
      <c r="A10" s="86" t="s">
        <v>18</v>
      </c>
      <c r="B10" s="63">
        <v>108182</v>
      </c>
      <c r="C10" s="64">
        <v>105383</v>
      </c>
      <c r="D10" s="18">
        <f>(B10-C10)/C10</f>
        <v>2.656026114268905E-2</v>
      </c>
      <c r="E10" s="45"/>
      <c r="F10" s="63">
        <v>108182</v>
      </c>
      <c r="G10" s="64">
        <v>105383</v>
      </c>
      <c r="H10" s="18">
        <f>(F10-G10)/G10</f>
        <v>2.656026114268905E-2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65">
        <v>40290</v>
      </c>
      <c r="C12" s="66">
        <v>47737</v>
      </c>
      <c r="D12" s="44">
        <f>(B12-C12)/C12</f>
        <v>-0.15600058654712279</v>
      </c>
      <c r="E12" s="45"/>
      <c r="F12" s="65">
        <v>40290</v>
      </c>
      <c r="G12" s="66">
        <v>47737</v>
      </c>
      <c r="H12" s="44">
        <f>(F12-G12)/G12</f>
        <v>-0.15600058654712279</v>
      </c>
      <c r="J12" s="41"/>
    </row>
    <row r="13" spans="1:17" ht="15" customHeight="1" x14ac:dyDescent="0.25">
      <c r="A13" s="85" t="s">
        <v>19</v>
      </c>
      <c r="B13" s="16">
        <f>B7+B8+B12</f>
        <v>3387711</v>
      </c>
      <c r="C13" s="17">
        <f>C7+C8+C12</f>
        <v>3334850</v>
      </c>
      <c r="D13" s="34">
        <f>(B13-C13)/C13</f>
        <v>1.5851087755071443E-2</v>
      </c>
      <c r="E13" s="45"/>
      <c r="F13" s="16">
        <f>F7+F8+F12</f>
        <v>3387711</v>
      </c>
      <c r="G13" s="17">
        <f>G7+G8+G12</f>
        <v>3334850</v>
      </c>
      <c r="H13" s="34">
        <f>(F13-G13)/G13</f>
        <v>1.5851087755071443E-2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15</v>
      </c>
      <c r="B17" s="14">
        <f>SUM(B18:B20)</f>
        <v>38514</v>
      </c>
      <c r="C17" s="15">
        <f>SUM(C18:C20)</f>
        <v>38916</v>
      </c>
      <c r="D17" s="46">
        <f>(B17-C17)/C17</f>
        <v>-1.0329941412272586E-2</v>
      </c>
      <c r="E17" s="19"/>
      <c r="F17" s="14">
        <f>SUM(F18:F20)</f>
        <v>38514</v>
      </c>
      <c r="G17" s="15">
        <f>SUM(G18:G20)</f>
        <v>38916</v>
      </c>
      <c r="H17" s="46">
        <f>(F17-G17)/G17</f>
        <v>-1.0329941412272586E-2</v>
      </c>
      <c r="J17" s="43"/>
    </row>
    <row r="18" spans="1:10" ht="15" customHeight="1" x14ac:dyDescent="0.25">
      <c r="A18" s="86" t="s">
        <v>17</v>
      </c>
      <c r="B18" s="63">
        <v>37106</v>
      </c>
      <c r="C18" s="64">
        <v>37181</v>
      </c>
      <c r="D18" s="18">
        <f t="shared" ref="D18:D31" si="0">(B18-C18)/C18</f>
        <v>-2.0171593017939268E-3</v>
      </c>
      <c r="E18" s="19"/>
      <c r="F18" s="63">
        <v>37106</v>
      </c>
      <c r="G18" s="64">
        <v>37181</v>
      </c>
      <c r="H18" s="18">
        <f t="shared" ref="H18:H31" si="1">(F18-G18)/G18</f>
        <v>-2.0171593017939268E-3</v>
      </c>
      <c r="J18" s="41"/>
    </row>
    <row r="19" spans="1:10" ht="15" customHeight="1" x14ac:dyDescent="0.25">
      <c r="A19" s="86" t="s">
        <v>18</v>
      </c>
      <c r="B19" s="63">
        <v>330</v>
      </c>
      <c r="C19" s="64">
        <v>425</v>
      </c>
      <c r="D19" s="18">
        <f t="shared" si="0"/>
        <v>-0.22352941176470589</v>
      </c>
      <c r="E19" s="19"/>
      <c r="F19" s="63">
        <v>330</v>
      </c>
      <c r="G19" s="64">
        <v>425</v>
      </c>
      <c r="H19" s="18">
        <f t="shared" si="1"/>
        <v>-0.22352941176470589</v>
      </c>
      <c r="J19" s="41"/>
    </row>
    <row r="20" spans="1:10" ht="15" customHeight="1" x14ac:dyDescent="0.25">
      <c r="A20" s="86" t="s">
        <v>20</v>
      </c>
      <c r="B20" s="63">
        <v>1078</v>
      </c>
      <c r="C20" s="64">
        <v>1310</v>
      </c>
      <c r="D20" s="18">
        <f t="shared" si="0"/>
        <v>-0.17709923664122137</v>
      </c>
      <c r="E20" s="19"/>
      <c r="F20" s="63">
        <v>1078</v>
      </c>
      <c r="G20" s="64">
        <v>1310</v>
      </c>
      <c r="H20" s="18">
        <f t="shared" si="1"/>
        <v>-0.17709923664122137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16</v>
      </c>
      <c r="B22" s="16">
        <f>SUM(B23:B25)</f>
        <v>12341</v>
      </c>
      <c r="C22" s="17">
        <f>SUM(C23:C25)</f>
        <v>12863</v>
      </c>
      <c r="D22" s="34">
        <f t="shared" si="0"/>
        <v>-4.0581512866360879E-2</v>
      </c>
      <c r="E22" s="19"/>
      <c r="F22" s="16">
        <f>SUM(F23:F25)</f>
        <v>12341</v>
      </c>
      <c r="G22" s="17">
        <f>SUM(G23:G25)</f>
        <v>12863</v>
      </c>
      <c r="H22" s="34">
        <f t="shared" si="1"/>
        <v>-4.0581512866360879E-2</v>
      </c>
      <c r="J22" s="41"/>
    </row>
    <row r="23" spans="1:10" ht="15" customHeight="1" x14ac:dyDescent="0.25">
      <c r="A23" s="86" t="s">
        <v>17</v>
      </c>
      <c r="B23" s="63">
        <v>11176</v>
      </c>
      <c r="C23" s="64">
        <v>11604</v>
      </c>
      <c r="D23" s="18">
        <f t="shared" si="0"/>
        <v>-3.6883833160978971E-2</v>
      </c>
      <c r="E23" s="19"/>
      <c r="F23" s="63">
        <v>11176</v>
      </c>
      <c r="G23" s="64">
        <v>11604</v>
      </c>
      <c r="H23" s="18">
        <f t="shared" si="1"/>
        <v>-3.6883833160978971E-2</v>
      </c>
      <c r="J23" s="41"/>
    </row>
    <row r="24" spans="1:10" ht="15" customHeight="1" x14ac:dyDescent="0.25">
      <c r="A24" s="86" t="s">
        <v>18</v>
      </c>
      <c r="B24" s="63">
        <v>762</v>
      </c>
      <c r="C24" s="64">
        <v>825</v>
      </c>
      <c r="D24" s="18">
        <f t="shared" si="0"/>
        <v>-7.636363636363637E-2</v>
      </c>
      <c r="E24" s="19"/>
      <c r="F24" s="63">
        <v>762</v>
      </c>
      <c r="G24" s="64">
        <v>825</v>
      </c>
      <c r="H24" s="18">
        <f t="shared" si="1"/>
        <v>-7.636363636363637E-2</v>
      </c>
      <c r="J24" s="41"/>
    </row>
    <row r="25" spans="1:10" ht="15" customHeight="1" x14ac:dyDescent="0.25">
      <c r="A25" s="86" t="s">
        <v>20</v>
      </c>
      <c r="B25" s="63">
        <v>403</v>
      </c>
      <c r="C25" s="64">
        <v>434</v>
      </c>
      <c r="D25" s="18">
        <f t="shared" si="0"/>
        <v>-7.1428571428571425E-2</v>
      </c>
      <c r="E25" s="19"/>
      <c r="F25" s="63">
        <v>403</v>
      </c>
      <c r="G25" s="64">
        <v>434</v>
      </c>
      <c r="H25" s="18">
        <f t="shared" si="1"/>
        <v>-7.1428571428571425E-2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65">
        <v>3082</v>
      </c>
      <c r="C27" s="66">
        <v>3579</v>
      </c>
      <c r="D27" s="34">
        <f t="shared" si="0"/>
        <v>-0.13886560491757474</v>
      </c>
      <c r="E27" s="19"/>
      <c r="F27" s="67">
        <v>3082</v>
      </c>
      <c r="G27" s="68">
        <v>3579</v>
      </c>
      <c r="H27" s="34">
        <f>(F27-G27)/G27</f>
        <v>-0.13886560491757474</v>
      </c>
      <c r="J27" s="41"/>
    </row>
    <row r="28" spans="1:10" ht="15" customHeight="1" x14ac:dyDescent="0.25">
      <c r="A28" s="85" t="s">
        <v>19</v>
      </c>
      <c r="B28" s="16">
        <f>B22+B17+B27</f>
        <v>53937</v>
      </c>
      <c r="C28" s="17">
        <f>C22+C17+C27</f>
        <v>55358</v>
      </c>
      <c r="D28" s="34">
        <f t="shared" si="0"/>
        <v>-2.566927995953611E-2</v>
      </c>
      <c r="E28" s="19"/>
      <c r="F28" s="16">
        <f>F22+F17+F27</f>
        <v>53937</v>
      </c>
      <c r="G28" s="17">
        <f>G22+G17+G27</f>
        <v>55358</v>
      </c>
      <c r="H28" s="34">
        <f>(F28-G28)/G28</f>
        <v>-2.566927995953611E-2</v>
      </c>
      <c r="J28" s="41"/>
    </row>
    <row r="29" spans="1:10" ht="15" customHeight="1" x14ac:dyDescent="0.25">
      <c r="A29" s="85" t="s">
        <v>24</v>
      </c>
      <c r="B29" s="65">
        <v>6512</v>
      </c>
      <c r="C29" s="66">
        <v>5589</v>
      </c>
      <c r="D29" s="18">
        <f>(B29-C29)/C29</f>
        <v>0.16514582215065307</v>
      </c>
      <c r="E29" s="19"/>
      <c r="F29" s="65">
        <v>6512</v>
      </c>
      <c r="G29" s="66">
        <v>5589</v>
      </c>
      <c r="H29" s="18">
        <f>(F29-G29)/G29</f>
        <v>0.16514582215065307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23</v>
      </c>
      <c r="B31" s="16">
        <f>SUM(B28:B29)</f>
        <v>60449</v>
      </c>
      <c r="C31" s="17">
        <f>SUM(C28:C29)</f>
        <v>60947</v>
      </c>
      <c r="D31" s="34">
        <f t="shared" si="0"/>
        <v>-8.1710338490819899E-3</v>
      </c>
      <c r="E31" s="19"/>
      <c r="F31" s="16">
        <f>SUM(F28:F29)</f>
        <v>60449</v>
      </c>
      <c r="G31" s="17">
        <f>SUM(G28:G29)</f>
        <v>60947</v>
      </c>
      <c r="H31" s="34">
        <f t="shared" si="1"/>
        <v>-8.1710338490819899E-3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0"/>
      <c r="C33" s="91"/>
      <c r="D33" s="92"/>
      <c r="E33" s="93"/>
      <c r="F33" s="90"/>
      <c r="G33" s="91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tr">
        <f>Hovedtall!A2</f>
        <v xml:space="preserve">Dato 10.2.2016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2016</v>
      </c>
      <c r="C4" s="82">
        <v>2015</v>
      </c>
      <c r="D4" s="83" t="s">
        <v>30</v>
      </c>
      <c r="E4" s="8"/>
      <c r="F4" s="81">
        <v>2016</v>
      </c>
      <c r="G4" s="82">
        <v>2015</v>
      </c>
      <c r="H4" s="83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31</v>
      </c>
      <c r="B7" s="71">
        <f>Hovedtall!$B$7</f>
        <v>2136148</v>
      </c>
      <c r="C7" s="72">
        <f>Hovedtall!$C$7</f>
        <v>2095131</v>
      </c>
      <c r="D7" s="46">
        <f>(B7-C7)/C7</f>
        <v>1.9577296121340383E-2</v>
      </c>
      <c r="E7" s="45"/>
      <c r="F7" s="71">
        <f>Hovedtall!$F$7</f>
        <v>2136148</v>
      </c>
      <c r="G7" s="72">
        <f>Hovedtall!$G$7</f>
        <v>2095131</v>
      </c>
      <c r="H7" s="46">
        <f>(F7-G7)/G7</f>
        <v>1.9577296121340383E-2</v>
      </c>
      <c r="I7" s="40"/>
      <c r="J7" s="41"/>
    </row>
    <row r="8" spans="1:17" ht="15" customHeight="1" x14ac:dyDescent="0.25">
      <c r="A8" s="85" t="s">
        <v>33</v>
      </c>
      <c r="B8" s="16">
        <f>SUM(B9:B10)</f>
        <v>1211273</v>
      </c>
      <c r="C8" s="17">
        <f>SUM(C9:C10)</f>
        <v>1191982</v>
      </c>
      <c r="D8" s="34">
        <f>(B8-C8)/C8</f>
        <v>1.6183969221011726E-2</v>
      </c>
      <c r="E8" s="45"/>
      <c r="F8" s="16">
        <f>SUM(F9:F10)</f>
        <v>1211273</v>
      </c>
      <c r="G8" s="17">
        <f>SUM(G9:G10)</f>
        <v>1191982</v>
      </c>
      <c r="H8" s="34">
        <f>(F8-G8)/G8</f>
        <v>1.6183969221011726E-2</v>
      </c>
      <c r="I8" s="40"/>
      <c r="J8" s="41"/>
    </row>
    <row r="9" spans="1:17" ht="15" customHeight="1" x14ac:dyDescent="0.25">
      <c r="A9" s="86" t="s">
        <v>34</v>
      </c>
      <c r="B9" s="73">
        <f>Hovedtall!$B$9</f>
        <v>1103091</v>
      </c>
      <c r="C9" s="74">
        <f>Hovedtall!$C$9</f>
        <v>1086599</v>
      </c>
      <c r="D9" s="18">
        <f>(B9-C9)/C9</f>
        <v>1.5177632226792036E-2</v>
      </c>
      <c r="E9" s="45"/>
      <c r="F9" s="73">
        <f>Hovedtall!$F$9</f>
        <v>1103091</v>
      </c>
      <c r="G9" s="74">
        <f>Hovedtall!$G$9</f>
        <v>1086599</v>
      </c>
      <c r="H9" s="18">
        <f>(F9-G9)/G9</f>
        <v>1.5177632226792036E-2</v>
      </c>
      <c r="J9" s="41"/>
    </row>
    <row r="10" spans="1:17" ht="15" customHeight="1" x14ac:dyDescent="0.25">
      <c r="A10" s="86" t="s">
        <v>35</v>
      </c>
      <c r="B10" s="73">
        <f>Hovedtall!$B$10</f>
        <v>108182</v>
      </c>
      <c r="C10" s="74">
        <f>Hovedtall!$C$10</f>
        <v>105383</v>
      </c>
      <c r="D10" s="18">
        <f>(B10-C10)/C10</f>
        <v>2.656026114268905E-2</v>
      </c>
      <c r="E10" s="45"/>
      <c r="F10" s="73">
        <f>Hovedtall!$F$10</f>
        <v>108182</v>
      </c>
      <c r="G10" s="74">
        <f>Hovedtall!$G$10</f>
        <v>105383</v>
      </c>
      <c r="H10" s="18">
        <f>(F10-G10)/G10</f>
        <v>2.656026114268905E-2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75">
        <f>Hovedtall!$B$12</f>
        <v>40290</v>
      </c>
      <c r="C12" s="76">
        <f>Hovedtall!$C$12</f>
        <v>47737</v>
      </c>
      <c r="D12" s="44">
        <f>(B12-C12)/C12</f>
        <v>-0.15600058654712279</v>
      </c>
      <c r="E12" s="45"/>
      <c r="F12" s="75">
        <f>Hovedtall!$F$12</f>
        <v>40290</v>
      </c>
      <c r="G12" s="76">
        <f>Hovedtall!$G$12</f>
        <v>47737</v>
      </c>
      <c r="H12" s="44">
        <f>(F12-G12)/G12</f>
        <v>-0.15600058654712279</v>
      </c>
      <c r="J12" s="41"/>
    </row>
    <row r="13" spans="1:17" ht="15" customHeight="1" x14ac:dyDescent="0.25">
      <c r="A13" s="85" t="s">
        <v>19</v>
      </c>
      <c r="B13" s="16">
        <f>B7+B8+B12</f>
        <v>3387711</v>
      </c>
      <c r="C13" s="17">
        <f>C7+C8+C12</f>
        <v>3334850</v>
      </c>
      <c r="D13" s="34">
        <f>(B13-C13)/C13</f>
        <v>1.5851087755071443E-2</v>
      </c>
      <c r="E13" s="45"/>
      <c r="F13" s="16">
        <f>F7+F8+F12</f>
        <v>3387711</v>
      </c>
      <c r="G13" s="17">
        <f>G7+G8+G12</f>
        <v>3334850</v>
      </c>
      <c r="H13" s="34">
        <f>(F13-G13)/G13</f>
        <v>1.5851087755071443E-2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31</v>
      </c>
      <c r="B17" s="14">
        <f>SUM(B18:B20)</f>
        <v>38514</v>
      </c>
      <c r="C17" s="15">
        <f>SUM(C18:C20)</f>
        <v>38916</v>
      </c>
      <c r="D17" s="46">
        <f>(B17-C17)/C17</f>
        <v>-1.0329941412272586E-2</v>
      </c>
      <c r="E17" s="19"/>
      <c r="F17" s="14">
        <f>SUM(F18:F20)</f>
        <v>38514</v>
      </c>
      <c r="G17" s="15">
        <f>SUM(G18:G20)</f>
        <v>38916</v>
      </c>
      <c r="H17" s="46">
        <f>(F17-G17)/G17</f>
        <v>-1.0329941412272586E-2</v>
      </c>
      <c r="J17" s="43"/>
    </row>
    <row r="18" spans="1:10" ht="15" customHeight="1" x14ac:dyDescent="0.25">
      <c r="A18" s="86" t="s">
        <v>34</v>
      </c>
      <c r="B18" s="73">
        <f>Hovedtall!$B$18</f>
        <v>37106</v>
      </c>
      <c r="C18" s="74">
        <f>Hovedtall!$C$18</f>
        <v>37181</v>
      </c>
      <c r="D18" s="18">
        <f t="shared" ref="D18:D31" si="0">(B18-C18)/C18</f>
        <v>-2.0171593017939268E-3</v>
      </c>
      <c r="E18" s="19"/>
      <c r="F18" s="73">
        <f>Hovedtall!$F$18</f>
        <v>37106</v>
      </c>
      <c r="G18" s="74">
        <f>Hovedtall!$G$18</f>
        <v>37181</v>
      </c>
      <c r="H18" s="18">
        <f t="shared" ref="H18:H31" si="1">(F18-G18)/G18</f>
        <v>-2.0171593017939268E-3</v>
      </c>
      <c r="J18" s="41"/>
    </row>
    <row r="19" spans="1:10" ht="15" customHeight="1" x14ac:dyDescent="0.25">
      <c r="A19" s="86" t="s">
        <v>35</v>
      </c>
      <c r="B19" s="73">
        <f>Hovedtall!$B$19</f>
        <v>330</v>
      </c>
      <c r="C19" s="74">
        <f>Hovedtall!$C$19</f>
        <v>425</v>
      </c>
      <c r="D19" s="18">
        <f t="shared" si="0"/>
        <v>-0.22352941176470589</v>
      </c>
      <c r="E19" s="19"/>
      <c r="F19" s="73">
        <f>Hovedtall!$F$19</f>
        <v>330</v>
      </c>
      <c r="G19" s="74">
        <f>Hovedtall!$G$19</f>
        <v>425</v>
      </c>
      <c r="H19" s="18">
        <f t="shared" si="1"/>
        <v>-0.22352941176470589</v>
      </c>
      <c r="J19" s="41"/>
    </row>
    <row r="20" spans="1:10" ht="15" customHeight="1" x14ac:dyDescent="0.25">
      <c r="A20" s="86" t="s">
        <v>36</v>
      </c>
      <c r="B20" s="73">
        <f>Hovedtall!$B$20</f>
        <v>1078</v>
      </c>
      <c r="C20" s="74">
        <f>Hovedtall!$C$20</f>
        <v>1310</v>
      </c>
      <c r="D20" s="18">
        <f t="shared" si="0"/>
        <v>-0.17709923664122137</v>
      </c>
      <c r="E20" s="19"/>
      <c r="F20" s="73">
        <f>Hovedtall!$F$20</f>
        <v>1078</v>
      </c>
      <c r="G20" s="74">
        <f>Hovedtall!$G$20</f>
        <v>1310</v>
      </c>
      <c r="H20" s="18">
        <f t="shared" si="1"/>
        <v>-0.17709923664122137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32</v>
      </c>
      <c r="B22" s="16">
        <f>SUM(B23:B25)</f>
        <v>12341</v>
      </c>
      <c r="C22" s="17">
        <f>SUM(C23:C25)</f>
        <v>12863</v>
      </c>
      <c r="D22" s="34">
        <f t="shared" si="0"/>
        <v>-4.0581512866360879E-2</v>
      </c>
      <c r="E22" s="19"/>
      <c r="F22" s="16">
        <f>SUM(F23:F25)</f>
        <v>12341</v>
      </c>
      <c r="G22" s="17">
        <f>SUM(G23:G25)</f>
        <v>12863</v>
      </c>
      <c r="H22" s="34">
        <f t="shared" si="1"/>
        <v>-4.0581512866360879E-2</v>
      </c>
      <c r="J22" s="41"/>
    </row>
    <row r="23" spans="1:10" ht="15" customHeight="1" x14ac:dyDescent="0.25">
      <c r="A23" s="86" t="s">
        <v>34</v>
      </c>
      <c r="B23" s="73">
        <f>Hovedtall!$B$23</f>
        <v>11176</v>
      </c>
      <c r="C23" s="74">
        <f>Hovedtall!$C$23</f>
        <v>11604</v>
      </c>
      <c r="D23" s="18">
        <f t="shared" si="0"/>
        <v>-3.6883833160978971E-2</v>
      </c>
      <c r="E23" s="19"/>
      <c r="F23" s="73">
        <f>Hovedtall!$F$23</f>
        <v>11176</v>
      </c>
      <c r="G23" s="74">
        <f>Hovedtall!$G$23</f>
        <v>11604</v>
      </c>
      <c r="H23" s="18">
        <f t="shared" si="1"/>
        <v>-3.6883833160978971E-2</v>
      </c>
      <c r="J23" s="41"/>
    </row>
    <row r="24" spans="1:10" ht="15" customHeight="1" x14ac:dyDescent="0.25">
      <c r="A24" s="86" t="s">
        <v>35</v>
      </c>
      <c r="B24" s="73">
        <f>Hovedtall!$B$24</f>
        <v>762</v>
      </c>
      <c r="C24" s="74">
        <f>Hovedtall!$C$24</f>
        <v>825</v>
      </c>
      <c r="D24" s="18">
        <f t="shared" si="0"/>
        <v>-7.636363636363637E-2</v>
      </c>
      <c r="E24" s="19"/>
      <c r="F24" s="73">
        <f>Hovedtall!$F$24</f>
        <v>762</v>
      </c>
      <c r="G24" s="74">
        <f>Hovedtall!$G$24</f>
        <v>825</v>
      </c>
      <c r="H24" s="18">
        <f t="shared" si="1"/>
        <v>-7.636363636363637E-2</v>
      </c>
      <c r="J24" s="41"/>
    </row>
    <row r="25" spans="1:10" ht="15" customHeight="1" x14ac:dyDescent="0.25">
      <c r="A25" s="86" t="s">
        <v>36</v>
      </c>
      <c r="B25" s="73">
        <f>Hovedtall!$B$25</f>
        <v>403</v>
      </c>
      <c r="C25" s="74">
        <f>Hovedtall!$C$25</f>
        <v>434</v>
      </c>
      <c r="D25" s="18">
        <f t="shared" si="0"/>
        <v>-7.1428571428571425E-2</v>
      </c>
      <c r="E25" s="19"/>
      <c r="F25" s="73">
        <f>Hovedtall!$F$25</f>
        <v>403</v>
      </c>
      <c r="G25" s="74">
        <f>Hovedtall!$G$25</f>
        <v>434</v>
      </c>
      <c r="H25" s="18">
        <f t="shared" si="1"/>
        <v>-7.1428571428571425E-2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75">
        <f>Hovedtall!$B$27</f>
        <v>3082</v>
      </c>
      <c r="C27" s="76">
        <f>Hovedtall!$C$27</f>
        <v>3579</v>
      </c>
      <c r="D27" s="34">
        <f t="shared" si="0"/>
        <v>-0.13886560491757474</v>
      </c>
      <c r="E27" s="19"/>
      <c r="F27" s="77">
        <f>Hovedtall!$F$27</f>
        <v>3082</v>
      </c>
      <c r="G27" s="78">
        <f>Hovedtall!$G$27</f>
        <v>3579</v>
      </c>
      <c r="H27" s="34">
        <f>(F27-G27)/G27</f>
        <v>-0.13886560491757474</v>
      </c>
      <c r="J27" s="41"/>
    </row>
    <row r="28" spans="1:10" ht="15" customHeight="1" x14ac:dyDescent="0.25">
      <c r="A28" s="85" t="s">
        <v>19</v>
      </c>
      <c r="B28" s="16">
        <f>B22+B17+B27</f>
        <v>53937</v>
      </c>
      <c r="C28" s="17">
        <f>C22+C17+C27</f>
        <v>55358</v>
      </c>
      <c r="D28" s="34">
        <f t="shared" si="0"/>
        <v>-2.566927995953611E-2</v>
      </c>
      <c r="E28" s="19"/>
      <c r="F28" s="16">
        <f>F22+F17+F27</f>
        <v>53937</v>
      </c>
      <c r="G28" s="17">
        <f>G22+G17+G27</f>
        <v>55358</v>
      </c>
      <c r="H28" s="34">
        <f>(F28-G28)/G28</f>
        <v>-2.566927995953611E-2</v>
      </c>
      <c r="J28" s="41"/>
    </row>
    <row r="29" spans="1:10" ht="15" customHeight="1" x14ac:dyDescent="0.25">
      <c r="A29" s="85" t="s">
        <v>24</v>
      </c>
      <c r="B29" s="75">
        <f>Hovedtall!$B$29</f>
        <v>6512</v>
      </c>
      <c r="C29" s="76">
        <f>Hovedtall!$C$29</f>
        <v>5589</v>
      </c>
      <c r="D29" s="18">
        <f>(B29-C29)/C29</f>
        <v>0.16514582215065307</v>
      </c>
      <c r="E29" s="19"/>
      <c r="F29" s="75">
        <f>Hovedtall!$F$29</f>
        <v>6512</v>
      </c>
      <c r="G29" s="76">
        <f>Hovedtall!$G$29</f>
        <v>5589</v>
      </c>
      <c r="H29" s="18">
        <f>(F29-G29)/G29</f>
        <v>0.16514582215065307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38</v>
      </c>
      <c r="B31" s="16">
        <f>SUM(B28:B29)</f>
        <v>60449</v>
      </c>
      <c r="C31" s="17">
        <f>SUM(C28:C29)</f>
        <v>60947</v>
      </c>
      <c r="D31" s="34">
        <f t="shared" si="0"/>
        <v>-8.1710338490819899E-3</v>
      </c>
      <c r="E31" s="19"/>
      <c r="F31" s="16">
        <f>SUM(F28:F29)</f>
        <v>60449</v>
      </c>
      <c r="G31" s="17">
        <f>SUM(G28:G29)</f>
        <v>60947</v>
      </c>
      <c r="H31" s="34">
        <f t="shared" si="1"/>
        <v>-8.1710338490819899E-3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4"/>
      <c r="C33" s="95"/>
      <c r="D33" s="92"/>
      <c r="E33" s="19"/>
      <c r="F33" s="94"/>
      <c r="G33" s="95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74" workbookViewId="0">
      <selection activeCell="A2" sqref="A2"/>
    </sheetView>
  </sheetViews>
  <sheetFormatPr defaultColWidth="11.42578125" defaultRowHeight="11.25" x14ac:dyDescent="0.2"/>
  <cols>
    <col min="1" max="1" width="21.28515625" style="96" customWidth="1"/>
    <col min="2" max="2" width="4.28515625" style="96" bestFit="1" customWidth="1"/>
    <col min="3" max="3" width="21.7109375" style="96" bestFit="1" customWidth="1"/>
    <col min="4" max="18" width="12.7109375" style="96" customWidth="1"/>
    <col min="19" max="19" width="9.140625" style="96" hidden="1" customWidth="1"/>
    <col min="20" max="20" width="8.42578125" style="96" hidden="1" customWidth="1"/>
    <col min="21" max="21" width="6.5703125" style="96" hidden="1" customWidth="1"/>
    <col min="22" max="22" width="11.42578125" style="96" hidden="1" customWidth="1"/>
    <col min="23" max="23" width="10.140625" style="96" hidden="1" customWidth="1"/>
    <col min="24" max="24" width="11.28515625" style="96" hidden="1" customWidth="1"/>
    <col min="25" max="25" width="11.42578125" style="96" hidden="1" customWidth="1"/>
    <col min="26" max="26" width="11.28515625" style="96" hidden="1" customWidth="1"/>
    <col min="27" max="27" width="10.7109375" style="96" hidden="1" customWidth="1"/>
    <col min="28" max="30" width="10.140625" style="96" hidden="1" customWidth="1"/>
    <col min="31" max="31" width="10.28515625" style="96" hidden="1" customWidth="1"/>
    <col min="32" max="32" width="32.140625" style="96" hidden="1" customWidth="1"/>
    <col min="33" max="33" width="27.42578125" style="96" hidden="1" customWidth="1"/>
    <col min="34" max="34" width="9" style="96" hidden="1" customWidth="1"/>
    <col min="35" max="35" width="9.85546875" style="96" hidden="1" customWidth="1"/>
    <col min="36" max="256" width="11.5703125" style="96"/>
    <col min="257" max="257" width="22" style="96" bestFit="1" customWidth="1"/>
    <col min="258" max="258" width="4.28515625" style="96" bestFit="1" customWidth="1"/>
    <col min="259" max="259" width="21.7109375" style="96" bestFit="1" customWidth="1"/>
    <col min="260" max="274" width="12.7109375" style="96" customWidth="1"/>
    <col min="275" max="291" width="0" style="96" hidden="1" customWidth="1"/>
    <col min="292" max="512" width="11.5703125" style="96"/>
    <col min="513" max="513" width="22" style="96" bestFit="1" customWidth="1"/>
    <col min="514" max="514" width="4.28515625" style="96" bestFit="1" customWidth="1"/>
    <col min="515" max="515" width="21.7109375" style="96" bestFit="1" customWidth="1"/>
    <col min="516" max="530" width="12.7109375" style="96" customWidth="1"/>
    <col min="531" max="547" width="0" style="96" hidden="1" customWidth="1"/>
    <col min="548" max="768" width="11.5703125" style="96"/>
    <col min="769" max="769" width="22" style="96" bestFit="1" customWidth="1"/>
    <col min="770" max="770" width="4.28515625" style="96" bestFit="1" customWidth="1"/>
    <col min="771" max="771" width="21.7109375" style="96" bestFit="1" customWidth="1"/>
    <col min="772" max="786" width="12.7109375" style="96" customWidth="1"/>
    <col min="787" max="803" width="0" style="96" hidden="1" customWidth="1"/>
    <col min="804" max="1024" width="11.5703125" style="96"/>
    <col min="1025" max="1025" width="22" style="96" bestFit="1" customWidth="1"/>
    <col min="1026" max="1026" width="4.28515625" style="96" bestFit="1" customWidth="1"/>
    <col min="1027" max="1027" width="21.7109375" style="96" bestFit="1" customWidth="1"/>
    <col min="1028" max="1042" width="12.7109375" style="96" customWidth="1"/>
    <col min="1043" max="1059" width="0" style="96" hidden="1" customWidth="1"/>
    <col min="1060" max="1280" width="11.5703125" style="96"/>
    <col min="1281" max="1281" width="22" style="96" bestFit="1" customWidth="1"/>
    <col min="1282" max="1282" width="4.28515625" style="96" bestFit="1" customWidth="1"/>
    <col min="1283" max="1283" width="21.7109375" style="96" bestFit="1" customWidth="1"/>
    <col min="1284" max="1298" width="12.7109375" style="96" customWidth="1"/>
    <col min="1299" max="1315" width="0" style="96" hidden="1" customWidth="1"/>
    <col min="1316" max="1536" width="11.5703125" style="96"/>
    <col min="1537" max="1537" width="22" style="96" bestFit="1" customWidth="1"/>
    <col min="1538" max="1538" width="4.28515625" style="96" bestFit="1" customWidth="1"/>
    <col min="1539" max="1539" width="21.7109375" style="96" bestFit="1" customWidth="1"/>
    <col min="1540" max="1554" width="12.7109375" style="96" customWidth="1"/>
    <col min="1555" max="1571" width="0" style="96" hidden="1" customWidth="1"/>
    <col min="1572" max="1792" width="11.5703125" style="96"/>
    <col min="1793" max="1793" width="22" style="96" bestFit="1" customWidth="1"/>
    <col min="1794" max="1794" width="4.28515625" style="96" bestFit="1" customWidth="1"/>
    <col min="1795" max="1795" width="21.7109375" style="96" bestFit="1" customWidth="1"/>
    <col min="1796" max="1810" width="12.7109375" style="96" customWidth="1"/>
    <col min="1811" max="1827" width="0" style="96" hidden="1" customWidth="1"/>
    <col min="1828" max="2048" width="11.5703125" style="96"/>
    <col min="2049" max="2049" width="22" style="96" bestFit="1" customWidth="1"/>
    <col min="2050" max="2050" width="4.28515625" style="96" bestFit="1" customWidth="1"/>
    <col min="2051" max="2051" width="21.7109375" style="96" bestFit="1" customWidth="1"/>
    <col min="2052" max="2066" width="12.7109375" style="96" customWidth="1"/>
    <col min="2067" max="2083" width="0" style="96" hidden="1" customWidth="1"/>
    <col min="2084" max="2304" width="11.5703125" style="96"/>
    <col min="2305" max="2305" width="22" style="96" bestFit="1" customWidth="1"/>
    <col min="2306" max="2306" width="4.28515625" style="96" bestFit="1" customWidth="1"/>
    <col min="2307" max="2307" width="21.7109375" style="96" bestFit="1" customWidth="1"/>
    <col min="2308" max="2322" width="12.7109375" style="96" customWidth="1"/>
    <col min="2323" max="2339" width="0" style="96" hidden="1" customWidth="1"/>
    <col min="2340" max="2560" width="11.5703125" style="96"/>
    <col min="2561" max="2561" width="22" style="96" bestFit="1" customWidth="1"/>
    <col min="2562" max="2562" width="4.28515625" style="96" bestFit="1" customWidth="1"/>
    <col min="2563" max="2563" width="21.7109375" style="96" bestFit="1" customWidth="1"/>
    <col min="2564" max="2578" width="12.7109375" style="96" customWidth="1"/>
    <col min="2579" max="2595" width="0" style="96" hidden="1" customWidth="1"/>
    <col min="2596" max="2816" width="11.5703125" style="96"/>
    <col min="2817" max="2817" width="22" style="96" bestFit="1" customWidth="1"/>
    <col min="2818" max="2818" width="4.28515625" style="96" bestFit="1" customWidth="1"/>
    <col min="2819" max="2819" width="21.7109375" style="96" bestFit="1" customWidth="1"/>
    <col min="2820" max="2834" width="12.7109375" style="96" customWidth="1"/>
    <col min="2835" max="2851" width="0" style="96" hidden="1" customWidth="1"/>
    <col min="2852" max="3072" width="11.5703125" style="96"/>
    <col min="3073" max="3073" width="22" style="96" bestFit="1" customWidth="1"/>
    <col min="3074" max="3074" width="4.28515625" style="96" bestFit="1" customWidth="1"/>
    <col min="3075" max="3075" width="21.7109375" style="96" bestFit="1" customWidth="1"/>
    <col min="3076" max="3090" width="12.7109375" style="96" customWidth="1"/>
    <col min="3091" max="3107" width="0" style="96" hidden="1" customWidth="1"/>
    <col min="3108" max="3328" width="11.5703125" style="96"/>
    <col min="3329" max="3329" width="22" style="96" bestFit="1" customWidth="1"/>
    <col min="3330" max="3330" width="4.28515625" style="96" bestFit="1" customWidth="1"/>
    <col min="3331" max="3331" width="21.7109375" style="96" bestFit="1" customWidth="1"/>
    <col min="3332" max="3346" width="12.7109375" style="96" customWidth="1"/>
    <col min="3347" max="3363" width="0" style="96" hidden="1" customWidth="1"/>
    <col min="3364" max="3584" width="11.5703125" style="96"/>
    <col min="3585" max="3585" width="22" style="96" bestFit="1" customWidth="1"/>
    <col min="3586" max="3586" width="4.28515625" style="96" bestFit="1" customWidth="1"/>
    <col min="3587" max="3587" width="21.7109375" style="96" bestFit="1" customWidth="1"/>
    <col min="3588" max="3602" width="12.7109375" style="96" customWidth="1"/>
    <col min="3603" max="3619" width="0" style="96" hidden="1" customWidth="1"/>
    <col min="3620" max="3840" width="11.5703125" style="96"/>
    <col min="3841" max="3841" width="22" style="96" bestFit="1" customWidth="1"/>
    <col min="3842" max="3842" width="4.28515625" style="96" bestFit="1" customWidth="1"/>
    <col min="3843" max="3843" width="21.7109375" style="96" bestFit="1" customWidth="1"/>
    <col min="3844" max="3858" width="12.7109375" style="96" customWidth="1"/>
    <col min="3859" max="3875" width="0" style="96" hidden="1" customWidth="1"/>
    <col min="3876" max="4096" width="11.5703125" style="96"/>
    <col min="4097" max="4097" width="22" style="96" bestFit="1" customWidth="1"/>
    <col min="4098" max="4098" width="4.28515625" style="96" bestFit="1" customWidth="1"/>
    <col min="4099" max="4099" width="21.7109375" style="96" bestFit="1" customWidth="1"/>
    <col min="4100" max="4114" width="12.7109375" style="96" customWidth="1"/>
    <col min="4115" max="4131" width="0" style="96" hidden="1" customWidth="1"/>
    <col min="4132" max="4352" width="11.5703125" style="96"/>
    <col min="4353" max="4353" width="22" style="96" bestFit="1" customWidth="1"/>
    <col min="4354" max="4354" width="4.28515625" style="96" bestFit="1" customWidth="1"/>
    <col min="4355" max="4355" width="21.7109375" style="96" bestFit="1" customWidth="1"/>
    <col min="4356" max="4370" width="12.7109375" style="96" customWidth="1"/>
    <col min="4371" max="4387" width="0" style="96" hidden="1" customWidth="1"/>
    <col min="4388" max="4608" width="11.5703125" style="96"/>
    <col min="4609" max="4609" width="22" style="96" bestFit="1" customWidth="1"/>
    <col min="4610" max="4610" width="4.28515625" style="96" bestFit="1" customWidth="1"/>
    <col min="4611" max="4611" width="21.7109375" style="96" bestFit="1" customWidth="1"/>
    <col min="4612" max="4626" width="12.7109375" style="96" customWidth="1"/>
    <col min="4627" max="4643" width="0" style="96" hidden="1" customWidth="1"/>
    <col min="4644" max="4864" width="11.5703125" style="96"/>
    <col min="4865" max="4865" width="22" style="96" bestFit="1" customWidth="1"/>
    <col min="4866" max="4866" width="4.28515625" style="96" bestFit="1" customWidth="1"/>
    <col min="4867" max="4867" width="21.7109375" style="96" bestFit="1" customWidth="1"/>
    <col min="4868" max="4882" width="12.7109375" style="96" customWidth="1"/>
    <col min="4883" max="4899" width="0" style="96" hidden="1" customWidth="1"/>
    <col min="4900" max="5120" width="11.5703125" style="96"/>
    <col min="5121" max="5121" width="22" style="96" bestFit="1" customWidth="1"/>
    <col min="5122" max="5122" width="4.28515625" style="96" bestFit="1" customWidth="1"/>
    <col min="5123" max="5123" width="21.7109375" style="96" bestFit="1" customWidth="1"/>
    <col min="5124" max="5138" width="12.7109375" style="96" customWidth="1"/>
    <col min="5139" max="5155" width="0" style="96" hidden="1" customWidth="1"/>
    <col min="5156" max="5376" width="11.5703125" style="96"/>
    <col min="5377" max="5377" width="22" style="96" bestFit="1" customWidth="1"/>
    <col min="5378" max="5378" width="4.28515625" style="96" bestFit="1" customWidth="1"/>
    <col min="5379" max="5379" width="21.7109375" style="96" bestFit="1" customWidth="1"/>
    <col min="5380" max="5394" width="12.7109375" style="96" customWidth="1"/>
    <col min="5395" max="5411" width="0" style="96" hidden="1" customWidth="1"/>
    <col min="5412" max="5632" width="11.5703125" style="96"/>
    <col min="5633" max="5633" width="22" style="96" bestFit="1" customWidth="1"/>
    <col min="5634" max="5634" width="4.28515625" style="96" bestFit="1" customWidth="1"/>
    <col min="5635" max="5635" width="21.7109375" style="96" bestFit="1" customWidth="1"/>
    <col min="5636" max="5650" width="12.7109375" style="96" customWidth="1"/>
    <col min="5651" max="5667" width="0" style="96" hidden="1" customWidth="1"/>
    <col min="5668" max="5888" width="11.5703125" style="96"/>
    <col min="5889" max="5889" width="22" style="96" bestFit="1" customWidth="1"/>
    <col min="5890" max="5890" width="4.28515625" style="96" bestFit="1" customWidth="1"/>
    <col min="5891" max="5891" width="21.7109375" style="96" bestFit="1" customWidth="1"/>
    <col min="5892" max="5906" width="12.7109375" style="96" customWidth="1"/>
    <col min="5907" max="5923" width="0" style="96" hidden="1" customWidth="1"/>
    <col min="5924" max="6144" width="11.5703125" style="96"/>
    <col min="6145" max="6145" width="22" style="96" bestFit="1" customWidth="1"/>
    <col min="6146" max="6146" width="4.28515625" style="96" bestFit="1" customWidth="1"/>
    <col min="6147" max="6147" width="21.7109375" style="96" bestFit="1" customWidth="1"/>
    <col min="6148" max="6162" width="12.7109375" style="96" customWidth="1"/>
    <col min="6163" max="6179" width="0" style="96" hidden="1" customWidth="1"/>
    <col min="6180" max="6400" width="11.5703125" style="96"/>
    <col min="6401" max="6401" width="22" style="96" bestFit="1" customWidth="1"/>
    <col min="6402" max="6402" width="4.28515625" style="96" bestFit="1" customWidth="1"/>
    <col min="6403" max="6403" width="21.7109375" style="96" bestFit="1" customWidth="1"/>
    <col min="6404" max="6418" width="12.7109375" style="96" customWidth="1"/>
    <col min="6419" max="6435" width="0" style="96" hidden="1" customWidth="1"/>
    <col min="6436" max="6656" width="11.5703125" style="96"/>
    <col min="6657" max="6657" width="22" style="96" bestFit="1" customWidth="1"/>
    <col min="6658" max="6658" width="4.28515625" style="96" bestFit="1" customWidth="1"/>
    <col min="6659" max="6659" width="21.7109375" style="96" bestFit="1" customWidth="1"/>
    <col min="6660" max="6674" width="12.7109375" style="96" customWidth="1"/>
    <col min="6675" max="6691" width="0" style="96" hidden="1" customWidth="1"/>
    <col min="6692" max="6912" width="11.5703125" style="96"/>
    <col min="6913" max="6913" width="22" style="96" bestFit="1" customWidth="1"/>
    <col min="6914" max="6914" width="4.28515625" style="96" bestFit="1" customWidth="1"/>
    <col min="6915" max="6915" width="21.7109375" style="96" bestFit="1" customWidth="1"/>
    <col min="6916" max="6930" width="12.7109375" style="96" customWidth="1"/>
    <col min="6931" max="6947" width="0" style="96" hidden="1" customWidth="1"/>
    <col min="6948" max="7168" width="11.5703125" style="96"/>
    <col min="7169" max="7169" width="22" style="96" bestFit="1" customWidth="1"/>
    <col min="7170" max="7170" width="4.28515625" style="96" bestFit="1" customWidth="1"/>
    <col min="7171" max="7171" width="21.7109375" style="96" bestFit="1" customWidth="1"/>
    <col min="7172" max="7186" width="12.7109375" style="96" customWidth="1"/>
    <col min="7187" max="7203" width="0" style="96" hidden="1" customWidth="1"/>
    <col min="7204" max="7424" width="11.5703125" style="96"/>
    <col min="7425" max="7425" width="22" style="96" bestFit="1" customWidth="1"/>
    <col min="7426" max="7426" width="4.28515625" style="96" bestFit="1" customWidth="1"/>
    <col min="7427" max="7427" width="21.7109375" style="96" bestFit="1" customWidth="1"/>
    <col min="7428" max="7442" width="12.7109375" style="96" customWidth="1"/>
    <col min="7443" max="7459" width="0" style="96" hidden="1" customWidth="1"/>
    <col min="7460" max="7680" width="11.5703125" style="96"/>
    <col min="7681" max="7681" width="22" style="96" bestFit="1" customWidth="1"/>
    <col min="7682" max="7682" width="4.28515625" style="96" bestFit="1" customWidth="1"/>
    <col min="7683" max="7683" width="21.7109375" style="96" bestFit="1" customWidth="1"/>
    <col min="7684" max="7698" width="12.7109375" style="96" customWidth="1"/>
    <col min="7699" max="7715" width="0" style="96" hidden="1" customWidth="1"/>
    <col min="7716" max="7936" width="11.5703125" style="96"/>
    <col min="7937" max="7937" width="22" style="96" bestFit="1" customWidth="1"/>
    <col min="7938" max="7938" width="4.28515625" style="96" bestFit="1" customWidth="1"/>
    <col min="7939" max="7939" width="21.7109375" style="96" bestFit="1" customWidth="1"/>
    <col min="7940" max="7954" width="12.7109375" style="96" customWidth="1"/>
    <col min="7955" max="7971" width="0" style="96" hidden="1" customWidth="1"/>
    <col min="7972" max="8192" width="11.5703125" style="96"/>
    <col min="8193" max="8193" width="22" style="96" bestFit="1" customWidth="1"/>
    <col min="8194" max="8194" width="4.28515625" style="96" bestFit="1" customWidth="1"/>
    <col min="8195" max="8195" width="21.7109375" style="96" bestFit="1" customWidth="1"/>
    <col min="8196" max="8210" width="12.7109375" style="96" customWidth="1"/>
    <col min="8211" max="8227" width="0" style="96" hidden="1" customWidth="1"/>
    <col min="8228" max="8448" width="11.5703125" style="96"/>
    <col min="8449" max="8449" width="22" style="96" bestFit="1" customWidth="1"/>
    <col min="8450" max="8450" width="4.28515625" style="96" bestFit="1" customWidth="1"/>
    <col min="8451" max="8451" width="21.7109375" style="96" bestFit="1" customWidth="1"/>
    <col min="8452" max="8466" width="12.7109375" style="96" customWidth="1"/>
    <col min="8467" max="8483" width="0" style="96" hidden="1" customWidth="1"/>
    <col min="8484" max="8704" width="11.5703125" style="96"/>
    <col min="8705" max="8705" width="22" style="96" bestFit="1" customWidth="1"/>
    <col min="8706" max="8706" width="4.28515625" style="96" bestFit="1" customWidth="1"/>
    <col min="8707" max="8707" width="21.7109375" style="96" bestFit="1" customWidth="1"/>
    <col min="8708" max="8722" width="12.7109375" style="96" customWidth="1"/>
    <col min="8723" max="8739" width="0" style="96" hidden="1" customWidth="1"/>
    <col min="8740" max="8960" width="11.5703125" style="96"/>
    <col min="8961" max="8961" width="22" style="96" bestFit="1" customWidth="1"/>
    <col min="8962" max="8962" width="4.28515625" style="96" bestFit="1" customWidth="1"/>
    <col min="8963" max="8963" width="21.7109375" style="96" bestFit="1" customWidth="1"/>
    <col min="8964" max="8978" width="12.7109375" style="96" customWidth="1"/>
    <col min="8979" max="8995" width="0" style="96" hidden="1" customWidth="1"/>
    <col min="8996" max="9216" width="11.5703125" style="96"/>
    <col min="9217" max="9217" width="22" style="96" bestFit="1" customWidth="1"/>
    <col min="9218" max="9218" width="4.28515625" style="96" bestFit="1" customWidth="1"/>
    <col min="9219" max="9219" width="21.7109375" style="96" bestFit="1" customWidth="1"/>
    <col min="9220" max="9234" width="12.7109375" style="96" customWidth="1"/>
    <col min="9235" max="9251" width="0" style="96" hidden="1" customWidth="1"/>
    <col min="9252" max="9472" width="11.5703125" style="96"/>
    <col min="9473" max="9473" width="22" style="96" bestFit="1" customWidth="1"/>
    <col min="9474" max="9474" width="4.28515625" style="96" bestFit="1" customWidth="1"/>
    <col min="9475" max="9475" width="21.7109375" style="96" bestFit="1" customWidth="1"/>
    <col min="9476" max="9490" width="12.7109375" style="96" customWidth="1"/>
    <col min="9491" max="9507" width="0" style="96" hidden="1" customWidth="1"/>
    <col min="9508" max="9728" width="11.5703125" style="96"/>
    <col min="9729" max="9729" width="22" style="96" bestFit="1" customWidth="1"/>
    <col min="9730" max="9730" width="4.28515625" style="96" bestFit="1" customWidth="1"/>
    <col min="9731" max="9731" width="21.7109375" style="96" bestFit="1" customWidth="1"/>
    <col min="9732" max="9746" width="12.7109375" style="96" customWidth="1"/>
    <col min="9747" max="9763" width="0" style="96" hidden="1" customWidth="1"/>
    <col min="9764" max="9984" width="11.5703125" style="96"/>
    <col min="9985" max="9985" width="22" style="96" bestFit="1" customWidth="1"/>
    <col min="9986" max="9986" width="4.28515625" style="96" bestFit="1" customWidth="1"/>
    <col min="9987" max="9987" width="21.7109375" style="96" bestFit="1" customWidth="1"/>
    <col min="9988" max="10002" width="12.7109375" style="96" customWidth="1"/>
    <col min="10003" max="10019" width="0" style="96" hidden="1" customWidth="1"/>
    <col min="10020" max="10240" width="11.5703125" style="96"/>
    <col min="10241" max="10241" width="22" style="96" bestFit="1" customWidth="1"/>
    <col min="10242" max="10242" width="4.28515625" style="96" bestFit="1" customWidth="1"/>
    <col min="10243" max="10243" width="21.7109375" style="96" bestFit="1" customWidth="1"/>
    <col min="10244" max="10258" width="12.7109375" style="96" customWidth="1"/>
    <col min="10259" max="10275" width="0" style="96" hidden="1" customWidth="1"/>
    <col min="10276" max="10496" width="11.5703125" style="96"/>
    <col min="10497" max="10497" width="22" style="96" bestFit="1" customWidth="1"/>
    <col min="10498" max="10498" width="4.28515625" style="96" bestFit="1" customWidth="1"/>
    <col min="10499" max="10499" width="21.7109375" style="96" bestFit="1" customWidth="1"/>
    <col min="10500" max="10514" width="12.7109375" style="96" customWidth="1"/>
    <col min="10515" max="10531" width="0" style="96" hidden="1" customWidth="1"/>
    <col min="10532" max="10752" width="11.5703125" style="96"/>
    <col min="10753" max="10753" width="22" style="96" bestFit="1" customWidth="1"/>
    <col min="10754" max="10754" width="4.28515625" style="96" bestFit="1" customWidth="1"/>
    <col min="10755" max="10755" width="21.7109375" style="96" bestFit="1" customWidth="1"/>
    <col min="10756" max="10770" width="12.7109375" style="96" customWidth="1"/>
    <col min="10771" max="10787" width="0" style="96" hidden="1" customWidth="1"/>
    <col min="10788" max="11008" width="11.5703125" style="96"/>
    <col min="11009" max="11009" width="22" style="96" bestFit="1" customWidth="1"/>
    <col min="11010" max="11010" width="4.28515625" style="96" bestFit="1" customWidth="1"/>
    <col min="11011" max="11011" width="21.7109375" style="96" bestFit="1" customWidth="1"/>
    <col min="11012" max="11026" width="12.7109375" style="96" customWidth="1"/>
    <col min="11027" max="11043" width="0" style="96" hidden="1" customWidth="1"/>
    <col min="11044" max="11264" width="11.5703125" style="96"/>
    <col min="11265" max="11265" width="22" style="96" bestFit="1" customWidth="1"/>
    <col min="11266" max="11266" width="4.28515625" style="96" bestFit="1" customWidth="1"/>
    <col min="11267" max="11267" width="21.7109375" style="96" bestFit="1" customWidth="1"/>
    <col min="11268" max="11282" width="12.7109375" style="96" customWidth="1"/>
    <col min="11283" max="11299" width="0" style="96" hidden="1" customWidth="1"/>
    <col min="11300" max="11520" width="11.5703125" style="96"/>
    <col min="11521" max="11521" width="22" style="96" bestFit="1" customWidth="1"/>
    <col min="11522" max="11522" width="4.28515625" style="96" bestFit="1" customWidth="1"/>
    <col min="11523" max="11523" width="21.7109375" style="96" bestFit="1" customWidth="1"/>
    <col min="11524" max="11538" width="12.7109375" style="96" customWidth="1"/>
    <col min="11539" max="11555" width="0" style="96" hidden="1" customWidth="1"/>
    <col min="11556" max="11776" width="11.5703125" style="96"/>
    <col min="11777" max="11777" width="22" style="96" bestFit="1" customWidth="1"/>
    <col min="11778" max="11778" width="4.28515625" style="96" bestFit="1" customWidth="1"/>
    <col min="11779" max="11779" width="21.7109375" style="96" bestFit="1" customWidth="1"/>
    <col min="11780" max="11794" width="12.7109375" style="96" customWidth="1"/>
    <col min="11795" max="11811" width="0" style="96" hidden="1" customWidth="1"/>
    <col min="11812" max="12032" width="11.5703125" style="96"/>
    <col min="12033" max="12033" width="22" style="96" bestFit="1" customWidth="1"/>
    <col min="12034" max="12034" width="4.28515625" style="96" bestFit="1" customWidth="1"/>
    <col min="12035" max="12035" width="21.7109375" style="96" bestFit="1" customWidth="1"/>
    <col min="12036" max="12050" width="12.7109375" style="96" customWidth="1"/>
    <col min="12051" max="12067" width="0" style="96" hidden="1" customWidth="1"/>
    <col min="12068" max="12288" width="11.5703125" style="96"/>
    <col min="12289" max="12289" width="22" style="96" bestFit="1" customWidth="1"/>
    <col min="12290" max="12290" width="4.28515625" style="96" bestFit="1" customWidth="1"/>
    <col min="12291" max="12291" width="21.7109375" style="96" bestFit="1" customWidth="1"/>
    <col min="12292" max="12306" width="12.7109375" style="96" customWidth="1"/>
    <col min="12307" max="12323" width="0" style="96" hidden="1" customWidth="1"/>
    <col min="12324" max="12544" width="11.5703125" style="96"/>
    <col min="12545" max="12545" width="22" style="96" bestFit="1" customWidth="1"/>
    <col min="12546" max="12546" width="4.28515625" style="96" bestFit="1" customWidth="1"/>
    <col min="12547" max="12547" width="21.7109375" style="96" bestFit="1" customWidth="1"/>
    <col min="12548" max="12562" width="12.7109375" style="96" customWidth="1"/>
    <col min="12563" max="12579" width="0" style="96" hidden="1" customWidth="1"/>
    <col min="12580" max="12800" width="11.5703125" style="96"/>
    <col min="12801" max="12801" width="22" style="96" bestFit="1" customWidth="1"/>
    <col min="12802" max="12802" width="4.28515625" style="96" bestFit="1" customWidth="1"/>
    <col min="12803" max="12803" width="21.7109375" style="96" bestFit="1" customWidth="1"/>
    <col min="12804" max="12818" width="12.7109375" style="96" customWidth="1"/>
    <col min="12819" max="12835" width="0" style="96" hidden="1" customWidth="1"/>
    <col min="12836" max="13056" width="11.5703125" style="96"/>
    <col min="13057" max="13057" width="22" style="96" bestFit="1" customWidth="1"/>
    <col min="13058" max="13058" width="4.28515625" style="96" bestFit="1" customWidth="1"/>
    <col min="13059" max="13059" width="21.7109375" style="96" bestFit="1" customWidth="1"/>
    <col min="13060" max="13074" width="12.7109375" style="96" customWidth="1"/>
    <col min="13075" max="13091" width="0" style="96" hidden="1" customWidth="1"/>
    <col min="13092" max="13312" width="11.5703125" style="96"/>
    <col min="13313" max="13313" width="22" style="96" bestFit="1" customWidth="1"/>
    <col min="13314" max="13314" width="4.28515625" style="96" bestFit="1" customWidth="1"/>
    <col min="13315" max="13315" width="21.7109375" style="96" bestFit="1" customWidth="1"/>
    <col min="13316" max="13330" width="12.7109375" style="96" customWidth="1"/>
    <col min="13331" max="13347" width="0" style="96" hidden="1" customWidth="1"/>
    <col min="13348" max="13568" width="11.5703125" style="96"/>
    <col min="13569" max="13569" width="22" style="96" bestFit="1" customWidth="1"/>
    <col min="13570" max="13570" width="4.28515625" style="96" bestFit="1" customWidth="1"/>
    <col min="13571" max="13571" width="21.7109375" style="96" bestFit="1" customWidth="1"/>
    <col min="13572" max="13586" width="12.7109375" style="96" customWidth="1"/>
    <col min="13587" max="13603" width="0" style="96" hidden="1" customWidth="1"/>
    <col min="13604" max="13824" width="11.5703125" style="96"/>
    <col min="13825" max="13825" width="22" style="96" bestFit="1" customWidth="1"/>
    <col min="13826" max="13826" width="4.28515625" style="96" bestFit="1" customWidth="1"/>
    <col min="13827" max="13827" width="21.7109375" style="96" bestFit="1" customWidth="1"/>
    <col min="13828" max="13842" width="12.7109375" style="96" customWidth="1"/>
    <col min="13843" max="13859" width="0" style="96" hidden="1" customWidth="1"/>
    <col min="13860" max="14080" width="11.5703125" style="96"/>
    <col min="14081" max="14081" width="22" style="96" bestFit="1" customWidth="1"/>
    <col min="14082" max="14082" width="4.28515625" style="96" bestFit="1" customWidth="1"/>
    <col min="14083" max="14083" width="21.7109375" style="96" bestFit="1" customWidth="1"/>
    <col min="14084" max="14098" width="12.7109375" style="96" customWidth="1"/>
    <col min="14099" max="14115" width="0" style="96" hidden="1" customWidth="1"/>
    <col min="14116" max="14336" width="11.5703125" style="96"/>
    <col min="14337" max="14337" width="22" style="96" bestFit="1" customWidth="1"/>
    <col min="14338" max="14338" width="4.28515625" style="96" bestFit="1" customWidth="1"/>
    <col min="14339" max="14339" width="21.7109375" style="96" bestFit="1" customWidth="1"/>
    <col min="14340" max="14354" width="12.7109375" style="96" customWidth="1"/>
    <col min="14355" max="14371" width="0" style="96" hidden="1" customWidth="1"/>
    <col min="14372" max="14592" width="11.5703125" style="96"/>
    <col min="14593" max="14593" width="22" style="96" bestFit="1" customWidth="1"/>
    <col min="14594" max="14594" width="4.28515625" style="96" bestFit="1" customWidth="1"/>
    <col min="14595" max="14595" width="21.7109375" style="96" bestFit="1" customWidth="1"/>
    <col min="14596" max="14610" width="12.7109375" style="96" customWidth="1"/>
    <col min="14611" max="14627" width="0" style="96" hidden="1" customWidth="1"/>
    <col min="14628" max="14848" width="11.5703125" style="96"/>
    <col min="14849" max="14849" width="22" style="96" bestFit="1" customWidth="1"/>
    <col min="14850" max="14850" width="4.28515625" style="96" bestFit="1" customWidth="1"/>
    <col min="14851" max="14851" width="21.7109375" style="96" bestFit="1" customWidth="1"/>
    <col min="14852" max="14866" width="12.7109375" style="96" customWidth="1"/>
    <col min="14867" max="14883" width="0" style="96" hidden="1" customWidth="1"/>
    <col min="14884" max="15104" width="11.5703125" style="96"/>
    <col min="15105" max="15105" width="22" style="96" bestFit="1" customWidth="1"/>
    <col min="15106" max="15106" width="4.28515625" style="96" bestFit="1" customWidth="1"/>
    <col min="15107" max="15107" width="21.7109375" style="96" bestFit="1" customWidth="1"/>
    <col min="15108" max="15122" width="12.7109375" style="96" customWidth="1"/>
    <col min="15123" max="15139" width="0" style="96" hidden="1" customWidth="1"/>
    <col min="15140" max="15360" width="11.5703125" style="96"/>
    <col min="15361" max="15361" width="22" style="96" bestFit="1" customWidth="1"/>
    <col min="15362" max="15362" width="4.28515625" style="96" bestFit="1" customWidth="1"/>
    <col min="15363" max="15363" width="21.7109375" style="96" bestFit="1" customWidth="1"/>
    <col min="15364" max="15378" width="12.7109375" style="96" customWidth="1"/>
    <col min="15379" max="15395" width="0" style="96" hidden="1" customWidth="1"/>
    <col min="15396" max="15616" width="11.5703125" style="96"/>
    <col min="15617" max="15617" width="22" style="96" bestFit="1" customWidth="1"/>
    <col min="15618" max="15618" width="4.28515625" style="96" bestFit="1" customWidth="1"/>
    <col min="15619" max="15619" width="21.7109375" style="96" bestFit="1" customWidth="1"/>
    <col min="15620" max="15634" width="12.7109375" style="96" customWidth="1"/>
    <col min="15635" max="15651" width="0" style="96" hidden="1" customWidth="1"/>
    <col min="15652" max="15872" width="11.5703125" style="96"/>
    <col min="15873" max="15873" width="22" style="96" bestFit="1" customWidth="1"/>
    <col min="15874" max="15874" width="4.28515625" style="96" bestFit="1" customWidth="1"/>
    <col min="15875" max="15875" width="21.7109375" style="96" bestFit="1" customWidth="1"/>
    <col min="15876" max="15890" width="12.7109375" style="96" customWidth="1"/>
    <col min="15891" max="15907" width="0" style="96" hidden="1" customWidth="1"/>
    <col min="15908" max="16128" width="11.5703125" style="96"/>
    <col min="16129" max="16129" width="22" style="96" bestFit="1" customWidth="1"/>
    <col min="16130" max="16130" width="4.28515625" style="96" bestFit="1" customWidth="1"/>
    <col min="16131" max="16131" width="21.7109375" style="96" bestFit="1" customWidth="1"/>
    <col min="16132" max="16146" width="12.7109375" style="96" customWidth="1"/>
    <col min="16147" max="16163" width="0" style="96" hidden="1" customWidth="1"/>
    <col min="16164" max="16384" width="11.5703125" style="96"/>
  </cols>
  <sheetData>
    <row r="1" spans="1:35" ht="15.75" x14ac:dyDescent="0.25">
      <c r="A1" s="115" t="s">
        <v>259</v>
      </c>
    </row>
    <row r="4" spans="1:35" ht="33.75" x14ac:dyDescent="0.2">
      <c r="A4" s="116" t="s">
        <v>232</v>
      </c>
      <c r="B4" s="116" t="s">
        <v>231</v>
      </c>
      <c r="C4" s="116" t="s">
        <v>234</v>
      </c>
      <c r="D4" s="116" t="s">
        <v>260</v>
      </c>
      <c r="E4" s="116" t="s">
        <v>261</v>
      </c>
      <c r="F4" s="116" t="s">
        <v>262</v>
      </c>
      <c r="G4" s="116" t="s">
        <v>263</v>
      </c>
      <c r="H4" s="116" t="s">
        <v>264</v>
      </c>
      <c r="I4" s="116" t="s">
        <v>265</v>
      </c>
      <c r="J4" s="116" t="s">
        <v>266</v>
      </c>
      <c r="K4" s="116" t="s">
        <v>267</v>
      </c>
      <c r="L4" s="116" t="s">
        <v>268</v>
      </c>
      <c r="M4" s="116" t="s">
        <v>269</v>
      </c>
      <c r="N4" s="116" t="s">
        <v>270</v>
      </c>
      <c r="O4" s="116" t="s">
        <v>271</v>
      </c>
      <c r="P4" s="116" t="s">
        <v>248</v>
      </c>
      <c r="Q4" s="116" t="s">
        <v>228</v>
      </c>
      <c r="R4" s="116" t="s">
        <v>244</v>
      </c>
      <c r="S4" s="124" t="s">
        <v>227</v>
      </c>
      <c r="T4" s="124" t="s">
        <v>226</v>
      </c>
      <c r="U4" s="124" t="s">
        <v>225</v>
      </c>
      <c r="V4" s="124" t="s">
        <v>249</v>
      </c>
      <c r="W4" s="124" t="s">
        <v>250</v>
      </c>
      <c r="X4" s="124" t="s">
        <v>251</v>
      </c>
      <c r="Y4" s="124" t="s">
        <v>252</v>
      </c>
      <c r="Z4" s="124" t="s">
        <v>253</v>
      </c>
      <c r="AA4" s="124" t="s">
        <v>254</v>
      </c>
      <c r="AB4" s="124" t="s">
        <v>222</v>
      </c>
      <c r="AC4" s="124" t="s">
        <v>255</v>
      </c>
      <c r="AD4" s="124" t="s">
        <v>256</v>
      </c>
      <c r="AE4" s="124" t="s">
        <v>219</v>
      </c>
      <c r="AF4" s="124" t="s">
        <v>230</v>
      </c>
      <c r="AG4" s="124" t="s">
        <v>232</v>
      </c>
      <c r="AH4" s="124" t="s">
        <v>257</v>
      </c>
      <c r="AI4" s="124" t="s">
        <v>258</v>
      </c>
    </row>
    <row r="5" spans="1:35" x14ac:dyDescent="0.2">
      <c r="A5" s="101" t="s">
        <v>215</v>
      </c>
      <c r="B5" s="101" t="s">
        <v>217</v>
      </c>
      <c r="C5" s="101" t="s">
        <v>215</v>
      </c>
      <c r="D5" s="105">
        <v>568727</v>
      </c>
      <c r="E5" s="105">
        <v>217248</v>
      </c>
      <c r="F5" s="105">
        <v>785975</v>
      </c>
      <c r="G5" s="104">
        <v>2.80230200771696E-2</v>
      </c>
      <c r="H5" s="105">
        <v>704490</v>
      </c>
      <c r="I5" s="105">
        <v>162538</v>
      </c>
      <c r="J5" s="105">
        <v>867028</v>
      </c>
      <c r="K5" s="125">
        <v>3.6390846585638702E-2</v>
      </c>
      <c r="L5" s="102">
        <v>0</v>
      </c>
      <c r="M5" s="104">
        <v>0</v>
      </c>
      <c r="N5" s="102">
        <v>1653003</v>
      </c>
      <c r="O5" s="104">
        <v>3.2395164926858094E-2</v>
      </c>
      <c r="P5" s="102">
        <v>2474</v>
      </c>
      <c r="Q5" s="102">
        <v>1655477</v>
      </c>
      <c r="R5" s="104">
        <v>3.2227391224916496E-2</v>
      </c>
      <c r="S5" s="113">
        <v>1</v>
      </c>
      <c r="T5" s="101" t="s">
        <v>73</v>
      </c>
      <c r="U5" s="101" t="s">
        <v>50</v>
      </c>
      <c r="V5" s="102">
        <v>564180</v>
      </c>
      <c r="W5" s="102">
        <v>764550</v>
      </c>
      <c r="X5" s="102">
        <v>200370</v>
      </c>
      <c r="Y5" s="102">
        <v>688908</v>
      </c>
      <c r="Z5" s="102">
        <v>836584</v>
      </c>
      <c r="AA5" s="102">
        <v>147676</v>
      </c>
      <c r="AB5" s="102">
        <v>0</v>
      </c>
      <c r="AC5" s="102">
        <v>2657</v>
      </c>
      <c r="AD5" s="102">
        <v>1601134</v>
      </c>
      <c r="AE5" s="102">
        <v>1603791</v>
      </c>
      <c r="AF5" s="101" t="s">
        <v>216</v>
      </c>
      <c r="AG5" s="101" t="s">
        <v>218</v>
      </c>
      <c r="AH5" s="102">
        <v>4032</v>
      </c>
      <c r="AI5" s="102">
        <v>2</v>
      </c>
    </row>
    <row r="6" spans="1:35" x14ac:dyDescent="0.2">
      <c r="A6" s="109" t="s">
        <v>204</v>
      </c>
      <c r="B6" s="101" t="s">
        <v>213</v>
      </c>
      <c r="C6" s="101" t="s">
        <v>211</v>
      </c>
      <c r="D6" s="105">
        <v>231308</v>
      </c>
      <c r="E6" s="105">
        <v>21374</v>
      </c>
      <c r="F6" s="105">
        <v>252682</v>
      </c>
      <c r="G6" s="104">
        <v>-5.1333746316006804E-2</v>
      </c>
      <c r="H6" s="105">
        <v>119690</v>
      </c>
      <c r="I6" s="105">
        <v>3640</v>
      </c>
      <c r="J6" s="105">
        <v>123330</v>
      </c>
      <c r="K6" s="125">
        <v>9.2460050313574002E-2</v>
      </c>
      <c r="L6" s="102">
        <v>14052</v>
      </c>
      <c r="M6" s="104">
        <v>-0.17048406139315198</v>
      </c>
      <c r="N6" s="102">
        <v>390064</v>
      </c>
      <c r="O6" s="104">
        <v>-1.5454823101212302E-2</v>
      </c>
      <c r="P6" s="102">
        <v>4615</v>
      </c>
      <c r="Q6" s="102">
        <v>394679</v>
      </c>
      <c r="R6" s="104">
        <v>-1.53603967707491E-2</v>
      </c>
      <c r="S6" s="108">
        <v>2</v>
      </c>
      <c r="T6" s="101" t="s">
        <v>73</v>
      </c>
      <c r="U6" s="101" t="s">
        <v>73</v>
      </c>
      <c r="V6" s="102">
        <v>243867</v>
      </c>
      <c r="W6" s="102">
        <v>266355</v>
      </c>
      <c r="X6" s="102">
        <v>22488</v>
      </c>
      <c r="Y6" s="102">
        <v>109928</v>
      </c>
      <c r="Z6" s="102">
        <v>112892</v>
      </c>
      <c r="AA6" s="102">
        <v>2964</v>
      </c>
      <c r="AB6" s="102">
        <v>16940</v>
      </c>
      <c r="AC6" s="102">
        <v>4649</v>
      </c>
      <c r="AD6" s="102">
        <v>396187</v>
      </c>
      <c r="AE6" s="102">
        <v>400836</v>
      </c>
      <c r="AF6" s="101" t="s">
        <v>212</v>
      </c>
      <c r="AG6" s="109" t="s">
        <v>214</v>
      </c>
      <c r="AH6" s="102">
        <v>4032</v>
      </c>
      <c r="AI6" s="102">
        <v>2</v>
      </c>
    </row>
    <row r="7" spans="1:35" x14ac:dyDescent="0.2">
      <c r="A7" s="107"/>
      <c r="B7" s="101" t="s">
        <v>210</v>
      </c>
      <c r="C7" s="101" t="s">
        <v>208</v>
      </c>
      <c r="D7" s="105">
        <v>171440</v>
      </c>
      <c r="E7" s="105">
        <v>4394</v>
      </c>
      <c r="F7" s="105">
        <v>175834</v>
      </c>
      <c r="G7" s="104">
        <v>-2.77625722263692E-2</v>
      </c>
      <c r="H7" s="105">
        <v>96541</v>
      </c>
      <c r="I7" s="105">
        <v>4598</v>
      </c>
      <c r="J7" s="105">
        <v>101139</v>
      </c>
      <c r="K7" s="125">
        <v>-0.143869302069666</v>
      </c>
      <c r="L7" s="102">
        <v>16165</v>
      </c>
      <c r="M7" s="104">
        <v>-0.18457425343018599</v>
      </c>
      <c r="N7" s="102">
        <v>293138</v>
      </c>
      <c r="O7" s="104">
        <v>-8.0535986499965503E-2</v>
      </c>
      <c r="P7" s="102">
        <v>711</v>
      </c>
      <c r="Q7" s="102">
        <v>293849</v>
      </c>
      <c r="R7" s="104">
        <v>-8.0163902610045787E-2</v>
      </c>
      <c r="S7" s="103">
        <v>0</v>
      </c>
      <c r="T7" s="101" t="s">
        <v>73</v>
      </c>
      <c r="U7" s="101" t="s">
        <v>73</v>
      </c>
      <c r="V7" s="102">
        <v>176119</v>
      </c>
      <c r="W7" s="102">
        <v>180855</v>
      </c>
      <c r="X7" s="102">
        <v>4736</v>
      </c>
      <c r="Y7" s="102">
        <v>113843</v>
      </c>
      <c r="Z7" s="102">
        <v>118135</v>
      </c>
      <c r="AA7" s="102">
        <v>4292</v>
      </c>
      <c r="AB7" s="102">
        <v>19824</v>
      </c>
      <c r="AC7" s="102">
        <v>644</v>
      </c>
      <c r="AD7" s="102">
        <v>318814</v>
      </c>
      <c r="AE7" s="102">
        <v>319458</v>
      </c>
      <c r="AF7" s="101" t="s">
        <v>209</v>
      </c>
      <c r="AG7" s="107"/>
      <c r="AH7" s="102">
        <v>4032</v>
      </c>
      <c r="AI7" s="102">
        <v>2</v>
      </c>
    </row>
    <row r="8" spans="1:35" x14ac:dyDescent="0.2">
      <c r="A8" s="106"/>
      <c r="B8" s="101" t="s">
        <v>207</v>
      </c>
      <c r="C8" s="101" t="s">
        <v>205</v>
      </c>
      <c r="D8" s="105">
        <v>219277</v>
      </c>
      <c r="E8" s="105">
        <v>33996</v>
      </c>
      <c r="F8" s="105">
        <v>253273</v>
      </c>
      <c r="G8" s="104">
        <v>3.57161843305158E-2</v>
      </c>
      <c r="H8" s="105">
        <v>52518</v>
      </c>
      <c r="I8" s="105">
        <v>1462</v>
      </c>
      <c r="J8" s="105">
        <v>53980</v>
      </c>
      <c r="K8" s="125">
        <v>2.8151308521580102E-2</v>
      </c>
      <c r="L8" s="102">
        <v>0</v>
      </c>
      <c r="M8" s="104">
        <v>0</v>
      </c>
      <c r="N8" s="102">
        <v>307253</v>
      </c>
      <c r="O8" s="104">
        <v>3.4379092448517203E-2</v>
      </c>
      <c r="P8" s="102">
        <v>285</v>
      </c>
      <c r="Q8" s="102">
        <v>307538</v>
      </c>
      <c r="R8" s="104">
        <v>3.47011008532285E-2</v>
      </c>
      <c r="S8" s="103">
        <v>0</v>
      </c>
      <c r="T8" s="101" t="s">
        <v>73</v>
      </c>
      <c r="U8" s="101" t="s">
        <v>73</v>
      </c>
      <c r="V8" s="102">
        <v>212073</v>
      </c>
      <c r="W8" s="102">
        <v>244539</v>
      </c>
      <c r="X8" s="102">
        <v>32466</v>
      </c>
      <c r="Y8" s="102">
        <v>51142</v>
      </c>
      <c r="Z8" s="102">
        <v>52502</v>
      </c>
      <c r="AA8" s="102">
        <v>1360</v>
      </c>
      <c r="AB8" s="102">
        <v>0</v>
      </c>
      <c r="AC8" s="102">
        <v>183</v>
      </c>
      <c r="AD8" s="102">
        <v>297041</v>
      </c>
      <c r="AE8" s="102">
        <v>297224</v>
      </c>
      <c r="AF8" s="101" t="s">
        <v>206</v>
      </c>
      <c r="AG8" s="106"/>
      <c r="AH8" s="102">
        <v>4032</v>
      </c>
      <c r="AI8" s="102">
        <v>2</v>
      </c>
    </row>
    <row r="9" spans="1:35" x14ac:dyDescent="0.2">
      <c r="A9" s="117">
        <v>0</v>
      </c>
      <c r="B9" s="117">
        <v>0</v>
      </c>
      <c r="C9" s="117">
        <v>0</v>
      </c>
      <c r="D9" s="118">
        <v>622025</v>
      </c>
      <c r="E9" s="118">
        <v>59764</v>
      </c>
      <c r="F9" s="118">
        <v>681789</v>
      </c>
      <c r="G9" s="119">
        <v>-1.4398286083536101E-2</v>
      </c>
      <c r="H9" s="118">
        <v>268749</v>
      </c>
      <c r="I9" s="118">
        <v>9700</v>
      </c>
      <c r="J9" s="118">
        <v>278449</v>
      </c>
      <c r="K9" s="126">
        <v>-1.7917038468728101E-2</v>
      </c>
      <c r="L9" s="127">
        <v>30217</v>
      </c>
      <c r="M9" s="119">
        <v>-0.178081819170928</v>
      </c>
      <c r="N9" s="127">
        <v>990455</v>
      </c>
      <c r="O9" s="119">
        <v>-2.13301424249191E-2</v>
      </c>
      <c r="P9" s="127">
        <v>5611</v>
      </c>
      <c r="Q9" s="127">
        <v>996066</v>
      </c>
      <c r="R9" s="119">
        <v>-2.1082673721742502E-2</v>
      </c>
      <c r="S9" s="100">
        <v>0</v>
      </c>
      <c r="T9" s="97">
        <v>0</v>
      </c>
      <c r="U9" s="97">
        <v>0</v>
      </c>
      <c r="V9" s="98">
        <v>632059</v>
      </c>
      <c r="W9" s="98">
        <v>691749</v>
      </c>
      <c r="X9" s="98">
        <v>59690</v>
      </c>
      <c r="Y9" s="98">
        <v>274913</v>
      </c>
      <c r="Z9" s="98">
        <v>283529</v>
      </c>
      <c r="AA9" s="98">
        <v>8616</v>
      </c>
      <c r="AB9" s="98">
        <v>36764</v>
      </c>
      <c r="AC9" s="98">
        <v>5476</v>
      </c>
      <c r="AD9" s="98">
        <v>1012042</v>
      </c>
      <c r="AE9" s="98">
        <v>1017518</v>
      </c>
      <c r="AF9" s="97">
        <v>0</v>
      </c>
      <c r="AG9" s="97" t="s">
        <v>47</v>
      </c>
      <c r="AH9" s="98">
        <v>12096</v>
      </c>
      <c r="AI9" s="98">
        <v>6</v>
      </c>
    </row>
    <row r="10" spans="1:35" x14ac:dyDescent="0.2">
      <c r="A10" s="109" t="s">
        <v>190</v>
      </c>
      <c r="B10" s="101" t="s">
        <v>202</v>
      </c>
      <c r="C10" s="101" t="s">
        <v>200</v>
      </c>
      <c r="D10" s="105">
        <v>76412</v>
      </c>
      <c r="E10" s="105">
        <v>30226</v>
      </c>
      <c r="F10" s="105">
        <v>106638</v>
      </c>
      <c r="G10" s="104">
        <v>4.4487541137752697E-2</v>
      </c>
      <c r="H10" s="105">
        <v>3406</v>
      </c>
      <c r="I10" s="105">
        <v>0</v>
      </c>
      <c r="J10" s="105">
        <v>3406</v>
      </c>
      <c r="K10" s="125">
        <v>8.7136929460580909E-2</v>
      </c>
      <c r="L10" s="102">
        <v>0</v>
      </c>
      <c r="M10" s="104">
        <v>0</v>
      </c>
      <c r="N10" s="102">
        <v>110044</v>
      </c>
      <c r="O10" s="104">
        <v>4.5757348259510201E-2</v>
      </c>
      <c r="P10" s="102">
        <v>10364</v>
      </c>
      <c r="Q10" s="102">
        <v>120408</v>
      </c>
      <c r="R10" s="104">
        <v>5.8624934060137197E-2</v>
      </c>
      <c r="S10" s="108">
        <v>3</v>
      </c>
      <c r="T10" s="101" t="s">
        <v>73</v>
      </c>
      <c r="U10" s="101" t="s">
        <v>73</v>
      </c>
      <c r="V10" s="102">
        <v>73672</v>
      </c>
      <c r="W10" s="102">
        <v>102096</v>
      </c>
      <c r="X10" s="102">
        <v>28424</v>
      </c>
      <c r="Y10" s="102">
        <v>3133</v>
      </c>
      <c r="Z10" s="102">
        <v>3133</v>
      </c>
      <c r="AA10" s="102">
        <v>0</v>
      </c>
      <c r="AB10" s="102">
        <v>0</v>
      </c>
      <c r="AC10" s="102">
        <v>8511</v>
      </c>
      <c r="AD10" s="102">
        <v>105229</v>
      </c>
      <c r="AE10" s="102">
        <v>113740</v>
      </c>
      <c r="AF10" s="101" t="s">
        <v>201</v>
      </c>
      <c r="AG10" s="109" t="s">
        <v>203</v>
      </c>
      <c r="AH10" s="102">
        <v>4032</v>
      </c>
      <c r="AI10" s="102">
        <v>2</v>
      </c>
    </row>
    <row r="11" spans="1:35" x14ac:dyDescent="0.2">
      <c r="A11" s="107"/>
      <c r="B11" s="101" t="s">
        <v>199</v>
      </c>
      <c r="C11" s="101" t="s">
        <v>197</v>
      </c>
      <c r="D11" s="105">
        <v>50270</v>
      </c>
      <c r="E11" s="105">
        <v>278</v>
      </c>
      <c r="F11" s="105">
        <v>50548</v>
      </c>
      <c r="G11" s="104">
        <v>-3.3923895801081697E-2</v>
      </c>
      <c r="H11" s="105">
        <v>21457</v>
      </c>
      <c r="I11" s="105">
        <v>58</v>
      </c>
      <c r="J11" s="105">
        <v>21515</v>
      </c>
      <c r="K11" s="125">
        <v>-6.1545843147518105E-2</v>
      </c>
      <c r="L11" s="102">
        <v>0</v>
      </c>
      <c r="M11" s="104">
        <v>0</v>
      </c>
      <c r="N11" s="102">
        <v>72063</v>
      </c>
      <c r="O11" s="104">
        <v>-4.2339433082167206E-2</v>
      </c>
      <c r="P11" s="102">
        <v>367</v>
      </c>
      <c r="Q11" s="102">
        <v>72430</v>
      </c>
      <c r="R11" s="104">
        <v>-3.7462291857699101E-2</v>
      </c>
      <c r="S11" s="103">
        <v>0</v>
      </c>
      <c r="T11" s="101" t="s">
        <v>73</v>
      </c>
      <c r="U11" s="101" t="s">
        <v>73</v>
      </c>
      <c r="V11" s="102">
        <v>52103</v>
      </c>
      <c r="W11" s="102">
        <v>52323</v>
      </c>
      <c r="X11" s="102">
        <v>220</v>
      </c>
      <c r="Y11" s="102">
        <v>22892</v>
      </c>
      <c r="Z11" s="102">
        <v>22926</v>
      </c>
      <c r="AA11" s="102">
        <v>34</v>
      </c>
      <c r="AB11" s="102">
        <v>0</v>
      </c>
      <c r="AC11" s="102">
        <v>0</v>
      </c>
      <c r="AD11" s="102">
        <v>75249</v>
      </c>
      <c r="AE11" s="102">
        <v>75249</v>
      </c>
      <c r="AF11" s="101" t="s">
        <v>198</v>
      </c>
      <c r="AG11" s="107"/>
      <c r="AH11" s="102">
        <v>4032</v>
      </c>
      <c r="AI11" s="102">
        <v>2</v>
      </c>
    </row>
    <row r="12" spans="1:35" x14ac:dyDescent="0.2">
      <c r="A12" s="107"/>
      <c r="B12" s="101" t="s">
        <v>196</v>
      </c>
      <c r="C12" s="101" t="s">
        <v>194</v>
      </c>
      <c r="D12" s="105">
        <v>117734</v>
      </c>
      <c r="E12" s="105">
        <v>32388</v>
      </c>
      <c r="F12" s="105">
        <v>150122</v>
      </c>
      <c r="G12" s="104">
        <v>0.120999417554026</v>
      </c>
      <c r="H12" s="105">
        <v>8330</v>
      </c>
      <c r="I12" s="105">
        <v>184</v>
      </c>
      <c r="J12" s="105">
        <v>8514</v>
      </c>
      <c r="K12" s="125">
        <v>-4.2510121457489898E-2</v>
      </c>
      <c r="L12" s="102">
        <v>0</v>
      </c>
      <c r="M12" s="104">
        <v>0</v>
      </c>
      <c r="N12" s="102">
        <v>158636</v>
      </c>
      <c r="O12" s="104">
        <v>0.11081857012814202</v>
      </c>
      <c r="P12" s="102">
        <v>9610</v>
      </c>
      <c r="Q12" s="102">
        <v>168246</v>
      </c>
      <c r="R12" s="104">
        <v>0.108697801002959</v>
      </c>
      <c r="S12" s="103">
        <v>0</v>
      </c>
      <c r="T12" s="101" t="s">
        <v>73</v>
      </c>
      <c r="U12" s="101" t="s">
        <v>73</v>
      </c>
      <c r="V12" s="102">
        <v>106970</v>
      </c>
      <c r="W12" s="102">
        <v>133918</v>
      </c>
      <c r="X12" s="102">
        <v>26948</v>
      </c>
      <c r="Y12" s="102">
        <v>8840</v>
      </c>
      <c r="Z12" s="102">
        <v>8892</v>
      </c>
      <c r="AA12" s="102">
        <v>52</v>
      </c>
      <c r="AB12" s="102">
        <v>0</v>
      </c>
      <c r="AC12" s="102">
        <v>8941</v>
      </c>
      <c r="AD12" s="102">
        <v>142810</v>
      </c>
      <c r="AE12" s="102">
        <v>151751</v>
      </c>
      <c r="AF12" s="101" t="s">
        <v>195</v>
      </c>
      <c r="AG12" s="107"/>
      <c r="AH12" s="102">
        <v>4032</v>
      </c>
      <c r="AI12" s="102">
        <v>2</v>
      </c>
    </row>
    <row r="13" spans="1:35" x14ac:dyDescent="0.2">
      <c r="A13" s="106"/>
      <c r="B13" s="101" t="s">
        <v>193</v>
      </c>
      <c r="C13" s="101" t="s">
        <v>191</v>
      </c>
      <c r="D13" s="105">
        <v>55265</v>
      </c>
      <c r="E13" s="105">
        <v>554</v>
      </c>
      <c r="F13" s="105">
        <v>55819</v>
      </c>
      <c r="G13" s="104">
        <v>4.71036242215052E-2</v>
      </c>
      <c r="H13" s="105">
        <v>15650</v>
      </c>
      <c r="I13" s="105">
        <v>2</v>
      </c>
      <c r="J13" s="105">
        <v>15652</v>
      </c>
      <c r="K13" s="125">
        <v>-0.22078956539055097</v>
      </c>
      <c r="L13" s="102">
        <v>0</v>
      </c>
      <c r="M13" s="104">
        <v>0</v>
      </c>
      <c r="N13" s="102">
        <v>71471</v>
      </c>
      <c r="O13" s="104">
        <v>-2.62143197765515E-2</v>
      </c>
      <c r="P13" s="102">
        <v>334</v>
      </c>
      <c r="Q13" s="102">
        <v>71805</v>
      </c>
      <c r="R13" s="104">
        <v>-3.0304257991330102E-2</v>
      </c>
      <c r="S13" s="103">
        <v>0</v>
      </c>
      <c r="T13" s="101" t="s">
        <v>73</v>
      </c>
      <c r="U13" s="101" t="s">
        <v>73</v>
      </c>
      <c r="V13" s="102">
        <v>53020</v>
      </c>
      <c r="W13" s="102">
        <v>53308</v>
      </c>
      <c r="X13" s="102">
        <v>288</v>
      </c>
      <c r="Y13" s="102">
        <v>20071</v>
      </c>
      <c r="Z13" s="102">
        <v>20087</v>
      </c>
      <c r="AA13" s="102">
        <v>16</v>
      </c>
      <c r="AB13" s="102">
        <v>0</v>
      </c>
      <c r="AC13" s="102">
        <v>654</v>
      </c>
      <c r="AD13" s="102">
        <v>73395</v>
      </c>
      <c r="AE13" s="102">
        <v>74049</v>
      </c>
      <c r="AF13" s="101" t="s">
        <v>192</v>
      </c>
      <c r="AG13" s="106"/>
      <c r="AH13" s="102">
        <v>4032</v>
      </c>
      <c r="AI13" s="102">
        <v>2</v>
      </c>
    </row>
    <row r="14" spans="1:35" x14ac:dyDescent="0.2">
      <c r="A14" s="117">
        <v>0</v>
      </c>
      <c r="B14" s="117">
        <v>0</v>
      </c>
      <c r="C14" s="117">
        <v>0</v>
      </c>
      <c r="D14" s="118">
        <v>299681</v>
      </c>
      <c r="E14" s="118">
        <v>63446</v>
      </c>
      <c r="F14" s="118">
        <v>363127</v>
      </c>
      <c r="G14" s="119">
        <v>6.287813373531001E-2</v>
      </c>
      <c r="H14" s="118">
        <v>48843</v>
      </c>
      <c r="I14" s="118">
        <v>244</v>
      </c>
      <c r="J14" s="118">
        <v>49087</v>
      </c>
      <c r="K14" s="126">
        <v>-0.108125295250554</v>
      </c>
      <c r="L14" s="127">
        <v>0</v>
      </c>
      <c r="M14" s="119">
        <v>0</v>
      </c>
      <c r="N14" s="127">
        <v>412214</v>
      </c>
      <c r="O14" s="119">
        <v>3.9152169364454696E-2</v>
      </c>
      <c r="P14" s="127">
        <v>20675</v>
      </c>
      <c r="Q14" s="127">
        <v>432889</v>
      </c>
      <c r="R14" s="119">
        <v>4.3636644173302604E-2</v>
      </c>
      <c r="S14" s="100">
        <v>0</v>
      </c>
      <c r="T14" s="97">
        <v>0</v>
      </c>
      <c r="U14" s="97">
        <v>0</v>
      </c>
      <c r="V14" s="98">
        <v>285765</v>
      </c>
      <c r="W14" s="98">
        <v>341645</v>
      </c>
      <c r="X14" s="98">
        <v>55880</v>
      </c>
      <c r="Y14" s="98">
        <v>54936</v>
      </c>
      <c r="Z14" s="98">
        <v>55038</v>
      </c>
      <c r="AA14" s="98">
        <v>102</v>
      </c>
      <c r="AB14" s="98">
        <v>0</v>
      </c>
      <c r="AC14" s="98">
        <v>18106</v>
      </c>
      <c r="AD14" s="98">
        <v>396683</v>
      </c>
      <c r="AE14" s="98">
        <v>414789</v>
      </c>
      <c r="AF14" s="97">
        <v>0</v>
      </c>
      <c r="AG14" s="97" t="s">
        <v>47</v>
      </c>
      <c r="AH14" s="98">
        <v>16128</v>
      </c>
      <c r="AI14" s="98">
        <v>8</v>
      </c>
    </row>
    <row r="15" spans="1:35" x14ac:dyDescent="0.2">
      <c r="A15" s="109" t="s">
        <v>161</v>
      </c>
      <c r="B15" s="101" t="s">
        <v>188</v>
      </c>
      <c r="C15" s="101" t="s">
        <v>186</v>
      </c>
      <c r="D15" s="105">
        <v>21500</v>
      </c>
      <c r="E15" s="105">
        <v>1400</v>
      </c>
      <c r="F15" s="105">
        <v>22900</v>
      </c>
      <c r="G15" s="104">
        <v>5.0169678070255894E-2</v>
      </c>
      <c r="H15" s="105">
        <v>0</v>
      </c>
      <c r="I15" s="105">
        <v>0</v>
      </c>
      <c r="J15" s="105">
        <v>0</v>
      </c>
      <c r="K15" s="125">
        <v>0</v>
      </c>
      <c r="L15" s="102">
        <v>0</v>
      </c>
      <c r="M15" s="104">
        <v>0</v>
      </c>
      <c r="N15" s="102">
        <v>22900</v>
      </c>
      <c r="O15" s="104">
        <v>5.0169678070255894E-2</v>
      </c>
      <c r="P15" s="102">
        <v>673</v>
      </c>
      <c r="Q15" s="102">
        <v>23573</v>
      </c>
      <c r="R15" s="104">
        <v>5.2272118560842802E-2</v>
      </c>
      <c r="S15" s="108">
        <v>4</v>
      </c>
      <c r="T15" s="101" t="s">
        <v>73</v>
      </c>
      <c r="U15" s="101" t="s">
        <v>73</v>
      </c>
      <c r="V15" s="102">
        <v>20486</v>
      </c>
      <c r="W15" s="102">
        <v>21806</v>
      </c>
      <c r="X15" s="102">
        <v>1320</v>
      </c>
      <c r="Y15" s="102">
        <v>0</v>
      </c>
      <c r="Z15" s="102">
        <v>0</v>
      </c>
      <c r="AA15" s="102">
        <v>0</v>
      </c>
      <c r="AB15" s="102">
        <v>0</v>
      </c>
      <c r="AC15" s="102">
        <v>596</v>
      </c>
      <c r="AD15" s="102">
        <v>21806</v>
      </c>
      <c r="AE15" s="102">
        <v>22402</v>
      </c>
      <c r="AF15" s="101" t="s">
        <v>187</v>
      </c>
      <c r="AG15" s="109" t="s">
        <v>189</v>
      </c>
      <c r="AH15" s="102">
        <v>4032</v>
      </c>
      <c r="AI15" s="102">
        <v>2</v>
      </c>
    </row>
    <row r="16" spans="1:35" x14ac:dyDescent="0.2">
      <c r="A16" s="107"/>
      <c r="B16" s="101" t="s">
        <v>185</v>
      </c>
      <c r="C16" s="101" t="s">
        <v>183</v>
      </c>
      <c r="D16" s="105">
        <v>17138</v>
      </c>
      <c r="E16" s="105">
        <v>0</v>
      </c>
      <c r="F16" s="105">
        <v>17138</v>
      </c>
      <c r="G16" s="104">
        <v>9.7604713718457789E-2</v>
      </c>
      <c r="H16" s="105">
        <v>0</v>
      </c>
      <c r="I16" s="105">
        <v>0</v>
      </c>
      <c r="J16" s="105">
        <v>0</v>
      </c>
      <c r="K16" s="125">
        <v>0</v>
      </c>
      <c r="L16" s="102">
        <v>0</v>
      </c>
      <c r="M16" s="104">
        <v>0</v>
      </c>
      <c r="N16" s="102">
        <v>17138</v>
      </c>
      <c r="O16" s="104">
        <v>9.7604713718457789E-2</v>
      </c>
      <c r="P16" s="102">
        <v>0</v>
      </c>
      <c r="Q16" s="102">
        <v>17138</v>
      </c>
      <c r="R16" s="104">
        <v>9.7604713718457789E-2</v>
      </c>
      <c r="S16" s="103">
        <v>0</v>
      </c>
      <c r="T16" s="101" t="s">
        <v>73</v>
      </c>
      <c r="U16" s="101" t="s">
        <v>73</v>
      </c>
      <c r="V16" s="102">
        <v>15614</v>
      </c>
      <c r="W16" s="102">
        <v>15614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15614</v>
      </c>
      <c r="AE16" s="102">
        <v>15614</v>
      </c>
      <c r="AF16" s="101" t="s">
        <v>184</v>
      </c>
      <c r="AG16" s="107"/>
      <c r="AH16" s="102">
        <v>4032</v>
      </c>
      <c r="AI16" s="102">
        <v>2</v>
      </c>
    </row>
    <row r="17" spans="1:35" x14ac:dyDescent="0.2">
      <c r="A17" s="107"/>
      <c r="B17" s="101" t="s">
        <v>182</v>
      </c>
      <c r="C17" s="101" t="s">
        <v>180</v>
      </c>
      <c r="D17" s="105">
        <v>40313</v>
      </c>
      <c r="E17" s="105">
        <v>492</v>
      </c>
      <c r="F17" s="105">
        <v>40805</v>
      </c>
      <c r="G17" s="104">
        <v>5.58387455688669E-2</v>
      </c>
      <c r="H17" s="105">
        <v>2945</v>
      </c>
      <c r="I17" s="105">
        <v>0</v>
      </c>
      <c r="J17" s="105">
        <v>2945</v>
      </c>
      <c r="K17" s="125">
        <v>-3.0612244897959204E-2</v>
      </c>
      <c r="L17" s="102">
        <v>0</v>
      </c>
      <c r="M17" s="104">
        <v>0</v>
      </c>
      <c r="N17" s="102">
        <v>43750</v>
      </c>
      <c r="O17" s="104">
        <v>4.9538203190596104E-2</v>
      </c>
      <c r="P17" s="102">
        <v>1162</v>
      </c>
      <c r="Q17" s="102">
        <v>44912</v>
      </c>
      <c r="R17" s="104">
        <v>5.5486357547413698E-2</v>
      </c>
      <c r="S17" s="103">
        <v>0</v>
      </c>
      <c r="T17" s="101" t="s">
        <v>73</v>
      </c>
      <c r="U17" s="101" t="s">
        <v>73</v>
      </c>
      <c r="V17" s="102">
        <v>38409</v>
      </c>
      <c r="W17" s="102">
        <v>38647</v>
      </c>
      <c r="X17" s="102">
        <v>238</v>
      </c>
      <c r="Y17" s="102">
        <v>3038</v>
      </c>
      <c r="Z17" s="102">
        <v>3038</v>
      </c>
      <c r="AA17" s="102">
        <v>0</v>
      </c>
      <c r="AB17" s="102">
        <v>0</v>
      </c>
      <c r="AC17" s="102">
        <v>866</v>
      </c>
      <c r="AD17" s="102">
        <v>41685</v>
      </c>
      <c r="AE17" s="102">
        <v>42551</v>
      </c>
      <c r="AF17" s="101" t="s">
        <v>181</v>
      </c>
      <c r="AG17" s="107"/>
      <c r="AH17" s="102">
        <v>4032</v>
      </c>
      <c r="AI17" s="102">
        <v>2</v>
      </c>
    </row>
    <row r="18" spans="1:35" x14ac:dyDescent="0.2">
      <c r="A18" s="107"/>
      <c r="B18" s="101" t="s">
        <v>179</v>
      </c>
      <c r="C18" s="101" t="s">
        <v>177</v>
      </c>
      <c r="D18" s="105">
        <v>32702</v>
      </c>
      <c r="E18" s="105">
        <v>72</v>
      </c>
      <c r="F18" s="105">
        <v>32774</v>
      </c>
      <c r="G18" s="104">
        <v>-2.2372031977091002E-2</v>
      </c>
      <c r="H18" s="105">
        <v>9438</v>
      </c>
      <c r="I18" s="105">
        <v>2</v>
      </c>
      <c r="J18" s="105">
        <v>9440</v>
      </c>
      <c r="K18" s="125">
        <v>-9.7773105227946105E-2</v>
      </c>
      <c r="L18" s="102">
        <v>0</v>
      </c>
      <c r="M18" s="104">
        <v>0</v>
      </c>
      <c r="N18" s="102">
        <v>42214</v>
      </c>
      <c r="O18" s="104">
        <v>-4.0307363539227495E-2</v>
      </c>
      <c r="P18" s="102">
        <v>158</v>
      </c>
      <c r="Q18" s="102">
        <v>42372</v>
      </c>
      <c r="R18" s="104">
        <v>-3.88131479255042E-2</v>
      </c>
      <c r="S18" s="103">
        <v>0</v>
      </c>
      <c r="T18" s="101" t="s">
        <v>73</v>
      </c>
      <c r="U18" s="101" t="s">
        <v>73</v>
      </c>
      <c r="V18" s="102">
        <v>33498</v>
      </c>
      <c r="W18" s="102">
        <v>33524</v>
      </c>
      <c r="X18" s="102">
        <v>26</v>
      </c>
      <c r="Y18" s="102">
        <v>10443</v>
      </c>
      <c r="Z18" s="102">
        <v>10463</v>
      </c>
      <c r="AA18" s="102">
        <v>20</v>
      </c>
      <c r="AB18" s="102">
        <v>0</v>
      </c>
      <c r="AC18" s="102">
        <v>96</v>
      </c>
      <c r="AD18" s="102">
        <v>43987</v>
      </c>
      <c r="AE18" s="102">
        <v>44083</v>
      </c>
      <c r="AF18" s="101" t="s">
        <v>178</v>
      </c>
      <c r="AG18" s="107"/>
      <c r="AH18" s="102">
        <v>4032</v>
      </c>
      <c r="AI18" s="102">
        <v>2</v>
      </c>
    </row>
    <row r="19" spans="1:35" x14ac:dyDescent="0.2">
      <c r="A19" s="107"/>
      <c r="B19" s="101" t="s">
        <v>176</v>
      </c>
      <c r="C19" s="101" t="s">
        <v>174</v>
      </c>
      <c r="D19" s="105">
        <v>15927</v>
      </c>
      <c r="E19" s="105">
        <v>3296</v>
      </c>
      <c r="F19" s="105">
        <v>19223</v>
      </c>
      <c r="G19" s="104">
        <v>-3.6282589540247803E-3</v>
      </c>
      <c r="H19" s="105">
        <v>8</v>
      </c>
      <c r="I19" s="105">
        <v>0</v>
      </c>
      <c r="J19" s="105">
        <v>8</v>
      </c>
      <c r="K19" s="125">
        <v>3</v>
      </c>
      <c r="L19" s="102">
        <v>104</v>
      </c>
      <c r="M19" s="104">
        <v>0</v>
      </c>
      <c r="N19" s="102">
        <v>19335</v>
      </c>
      <c r="O19" s="104">
        <v>2.0730759264058003E-3</v>
      </c>
      <c r="P19" s="102">
        <v>355</v>
      </c>
      <c r="Q19" s="102">
        <v>19690</v>
      </c>
      <c r="R19" s="104">
        <v>-3.3407572383073502E-3</v>
      </c>
      <c r="S19" s="103">
        <v>0</v>
      </c>
      <c r="T19" s="101" t="s">
        <v>73</v>
      </c>
      <c r="U19" s="101" t="s">
        <v>73</v>
      </c>
      <c r="V19" s="102">
        <v>16141</v>
      </c>
      <c r="W19" s="102">
        <v>19293</v>
      </c>
      <c r="X19" s="102">
        <v>3152</v>
      </c>
      <c r="Y19" s="102">
        <v>2</v>
      </c>
      <c r="Z19" s="102">
        <v>2</v>
      </c>
      <c r="AA19" s="102">
        <v>0</v>
      </c>
      <c r="AB19" s="102">
        <v>0</v>
      </c>
      <c r="AC19" s="102">
        <v>461</v>
      </c>
      <c r="AD19" s="102">
        <v>19295</v>
      </c>
      <c r="AE19" s="102">
        <v>19756</v>
      </c>
      <c r="AF19" s="101" t="s">
        <v>175</v>
      </c>
      <c r="AG19" s="107"/>
      <c r="AH19" s="102">
        <v>4032</v>
      </c>
      <c r="AI19" s="102">
        <v>2</v>
      </c>
    </row>
    <row r="20" spans="1:35" x14ac:dyDescent="0.2">
      <c r="A20" s="107"/>
      <c r="B20" s="101" t="s">
        <v>173</v>
      </c>
      <c r="C20" s="101" t="s">
        <v>171</v>
      </c>
      <c r="D20" s="105">
        <v>17832</v>
      </c>
      <c r="E20" s="105">
        <v>168</v>
      </c>
      <c r="F20" s="105">
        <v>18000</v>
      </c>
      <c r="G20" s="104">
        <v>-0.12374647064550701</v>
      </c>
      <c r="H20" s="105">
        <v>2</v>
      </c>
      <c r="I20" s="105">
        <v>0</v>
      </c>
      <c r="J20" s="105">
        <v>2</v>
      </c>
      <c r="K20" s="125">
        <v>-0.9863945578231289</v>
      </c>
      <c r="L20" s="102">
        <v>3744</v>
      </c>
      <c r="M20" s="104">
        <v>-0.36756756756756803</v>
      </c>
      <c r="N20" s="102">
        <v>21746</v>
      </c>
      <c r="O20" s="104">
        <v>-0.18275771355556403</v>
      </c>
      <c r="P20" s="102">
        <v>449</v>
      </c>
      <c r="Q20" s="102">
        <v>22195</v>
      </c>
      <c r="R20" s="104">
        <v>-0.171333632019116</v>
      </c>
      <c r="S20" s="103">
        <v>0</v>
      </c>
      <c r="T20" s="101" t="s">
        <v>73</v>
      </c>
      <c r="U20" s="101" t="s">
        <v>73</v>
      </c>
      <c r="V20" s="102">
        <v>20392</v>
      </c>
      <c r="W20" s="102">
        <v>20542</v>
      </c>
      <c r="X20" s="102">
        <v>150</v>
      </c>
      <c r="Y20" s="102">
        <v>147</v>
      </c>
      <c r="Z20" s="102">
        <v>147</v>
      </c>
      <c r="AA20" s="102">
        <v>0</v>
      </c>
      <c r="AB20" s="102">
        <v>5920</v>
      </c>
      <c r="AC20" s="102">
        <v>175</v>
      </c>
      <c r="AD20" s="102">
        <v>26609</v>
      </c>
      <c r="AE20" s="102">
        <v>26784</v>
      </c>
      <c r="AF20" s="101" t="s">
        <v>172</v>
      </c>
      <c r="AG20" s="107"/>
      <c r="AH20" s="102">
        <v>4032</v>
      </c>
      <c r="AI20" s="102">
        <v>2</v>
      </c>
    </row>
    <row r="21" spans="1:35" x14ac:dyDescent="0.2">
      <c r="A21" s="107"/>
      <c r="B21" s="101" t="s">
        <v>170</v>
      </c>
      <c r="C21" s="101" t="s">
        <v>168</v>
      </c>
      <c r="D21" s="105">
        <v>3677</v>
      </c>
      <c r="E21" s="105">
        <v>2</v>
      </c>
      <c r="F21" s="105">
        <v>3679</v>
      </c>
      <c r="G21" s="104">
        <v>-2.2322614934892401E-2</v>
      </c>
      <c r="H21" s="105">
        <v>0</v>
      </c>
      <c r="I21" s="105">
        <v>0</v>
      </c>
      <c r="J21" s="105">
        <v>0</v>
      </c>
      <c r="K21" s="125">
        <v>0</v>
      </c>
      <c r="L21" s="102">
        <v>0</v>
      </c>
      <c r="M21" s="104">
        <v>0</v>
      </c>
      <c r="N21" s="102">
        <v>3679</v>
      </c>
      <c r="O21" s="104">
        <v>-2.2322614934892401E-2</v>
      </c>
      <c r="P21" s="102">
        <v>316</v>
      </c>
      <c r="Q21" s="102">
        <v>3995</v>
      </c>
      <c r="R21" s="104">
        <v>-2.34661451967734E-2</v>
      </c>
      <c r="S21" s="103">
        <v>0</v>
      </c>
      <c r="T21" s="101" t="s">
        <v>73</v>
      </c>
      <c r="U21" s="101" t="s">
        <v>73</v>
      </c>
      <c r="V21" s="102">
        <v>3759</v>
      </c>
      <c r="W21" s="102">
        <v>3763</v>
      </c>
      <c r="X21" s="102">
        <v>4</v>
      </c>
      <c r="Y21" s="102">
        <v>0</v>
      </c>
      <c r="Z21" s="102">
        <v>0</v>
      </c>
      <c r="AA21" s="102">
        <v>0</v>
      </c>
      <c r="AB21" s="102">
        <v>0</v>
      </c>
      <c r="AC21" s="102">
        <v>328</v>
      </c>
      <c r="AD21" s="102">
        <v>3763</v>
      </c>
      <c r="AE21" s="102">
        <v>4091</v>
      </c>
      <c r="AF21" s="101" t="s">
        <v>169</v>
      </c>
      <c r="AG21" s="107"/>
      <c r="AH21" s="102">
        <v>4032</v>
      </c>
      <c r="AI21" s="102">
        <v>2</v>
      </c>
    </row>
    <row r="22" spans="1:35" x14ac:dyDescent="0.2">
      <c r="A22" s="107"/>
      <c r="B22" s="101" t="s">
        <v>167</v>
      </c>
      <c r="C22" s="101" t="s">
        <v>165</v>
      </c>
      <c r="D22" s="105">
        <v>31514</v>
      </c>
      <c r="E22" s="105">
        <v>116</v>
      </c>
      <c r="F22" s="105">
        <v>31630</v>
      </c>
      <c r="G22" s="104">
        <v>1.2581233793258002E-2</v>
      </c>
      <c r="H22" s="105">
        <v>2852</v>
      </c>
      <c r="I22" s="105">
        <v>0</v>
      </c>
      <c r="J22" s="105">
        <v>2852</v>
      </c>
      <c r="K22" s="125">
        <v>0.67863449087698591</v>
      </c>
      <c r="L22" s="102">
        <v>0</v>
      </c>
      <c r="M22" s="104">
        <v>0</v>
      </c>
      <c r="N22" s="102">
        <v>34482</v>
      </c>
      <c r="O22" s="104">
        <v>4.6939519067282005E-2</v>
      </c>
      <c r="P22" s="102">
        <v>293</v>
      </c>
      <c r="Q22" s="102">
        <v>34775</v>
      </c>
      <c r="R22" s="104">
        <v>4.93994809584163E-2</v>
      </c>
      <c r="S22" s="103">
        <v>0</v>
      </c>
      <c r="T22" s="101" t="s">
        <v>73</v>
      </c>
      <c r="U22" s="101" t="s">
        <v>73</v>
      </c>
      <c r="V22" s="102">
        <v>31119</v>
      </c>
      <c r="W22" s="102">
        <v>31237</v>
      </c>
      <c r="X22" s="102">
        <v>118</v>
      </c>
      <c r="Y22" s="102">
        <v>1699</v>
      </c>
      <c r="Z22" s="102">
        <v>1699</v>
      </c>
      <c r="AA22" s="102">
        <v>0</v>
      </c>
      <c r="AB22" s="102">
        <v>0</v>
      </c>
      <c r="AC22" s="102">
        <v>202</v>
      </c>
      <c r="AD22" s="102">
        <v>32936</v>
      </c>
      <c r="AE22" s="102">
        <v>33138</v>
      </c>
      <c r="AF22" s="101" t="s">
        <v>166</v>
      </c>
      <c r="AG22" s="107"/>
      <c r="AH22" s="102">
        <v>4032</v>
      </c>
      <c r="AI22" s="102">
        <v>2</v>
      </c>
    </row>
    <row r="23" spans="1:35" x14ac:dyDescent="0.2">
      <c r="A23" s="106"/>
      <c r="B23" s="101" t="s">
        <v>164</v>
      </c>
      <c r="C23" s="101" t="s">
        <v>162</v>
      </c>
      <c r="D23" s="105">
        <v>8144</v>
      </c>
      <c r="E23" s="105">
        <v>0</v>
      </c>
      <c r="F23" s="105">
        <v>8144</v>
      </c>
      <c r="G23" s="104">
        <v>7.4689891792029589E-2</v>
      </c>
      <c r="H23" s="105">
        <v>0</v>
      </c>
      <c r="I23" s="105">
        <v>0</v>
      </c>
      <c r="J23" s="105">
        <v>0</v>
      </c>
      <c r="K23" s="125">
        <v>-1</v>
      </c>
      <c r="L23" s="102">
        <v>0</v>
      </c>
      <c r="M23" s="104">
        <v>0</v>
      </c>
      <c r="N23" s="102">
        <v>8144</v>
      </c>
      <c r="O23" s="104">
        <v>1.01711734061027E-2</v>
      </c>
      <c r="P23" s="102">
        <v>0</v>
      </c>
      <c r="Q23" s="102">
        <v>8144</v>
      </c>
      <c r="R23" s="104">
        <v>1.01711734061027E-2</v>
      </c>
      <c r="S23" s="103">
        <v>0</v>
      </c>
      <c r="T23" s="101" t="s">
        <v>73</v>
      </c>
      <c r="U23" s="101" t="s">
        <v>73</v>
      </c>
      <c r="V23" s="102">
        <v>7576</v>
      </c>
      <c r="W23" s="102">
        <v>7578</v>
      </c>
      <c r="X23" s="102">
        <v>2</v>
      </c>
      <c r="Y23" s="102">
        <v>484</v>
      </c>
      <c r="Z23" s="102">
        <v>484</v>
      </c>
      <c r="AA23" s="102">
        <v>0</v>
      </c>
      <c r="AB23" s="102">
        <v>0</v>
      </c>
      <c r="AC23" s="102">
        <v>0</v>
      </c>
      <c r="AD23" s="102">
        <v>8062</v>
      </c>
      <c r="AE23" s="102">
        <v>8062</v>
      </c>
      <c r="AF23" s="101" t="s">
        <v>163</v>
      </c>
      <c r="AG23" s="106"/>
      <c r="AH23" s="102">
        <v>4032</v>
      </c>
      <c r="AI23" s="102">
        <v>2</v>
      </c>
    </row>
    <row r="24" spans="1:35" x14ac:dyDescent="0.2">
      <c r="A24" s="117">
        <v>0</v>
      </c>
      <c r="B24" s="117">
        <v>0</v>
      </c>
      <c r="C24" s="117">
        <v>0</v>
      </c>
      <c r="D24" s="118">
        <v>188747</v>
      </c>
      <c r="E24" s="118">
        <v>5546</v>
      </c>
      <c r="F24" s="118">
        <v>194293</v>
      </c>
      <c r="G24" s="119">
        <v>1.1921626632778501E-2</v>
      </c>
      <c r="H24" s="118">
        <v>15245</v>
      </c>
      <c r="I24" s="118">
        <v>2</v>
      </c>
      <c r="J24" s="118">
        <v>15247</v>
      </c>
      <c r="K24" s="126">
        <v>-3.7011305501168407E-2</v>
      </c>
      <c r="L24" s="127">
        <v>3848</v>
      </c>
      <c r="M24" s="119">
        <v>-0.35000000000000003</v>
      </c>
      <c r="N24" s="127">
        <v>213388</v>
      </c>
      <c r="O24" s="119">
        <v>-1.7262592570067899E-3</v>
      </c>
      <c r="P24" s="127">
        <v>3406</v>
      </c>
      <c r="Q24" s="127">
        <v>216794</v>
      </c>
      <c r="R24" s="119">
        <v>1.4458543705914101E-3</v>
      </c>
      <c r="S24" s="100">
        <v>0</v>
      </c>
      <c r="T24" s="97">
        <v>0</v>
      </c>
      <c r="U24" s="97">
        <v>0</v>
      </c>
      <c r="V24" s="98">
        <v>186994</v>
      </c>
      <c r="W24" s="98">
        <v>192004</v>
      </c>
      <c r="X24" s="98">
        <v>5010</v>
      </c>
      <c r="Y24" s="98">
        <v>15813</v>
      </c>
      <c r="Z24" s="98">
        <v>15833</v>
      </c>
      <c r="AA24" s="98">
        <v>20</v>
      </c>
      <c r="AB24" s="98">
        <v>5920</v>
      </c>
      <c r="AC24" s="98">
        <v>2724</v>
      </c>
      <c r="AD24" s="98">
        <v>213757</v>
      </c>
      <c r="AE24" s="98">
        <v>216481</v>
      </c>
      <c r="AF24" s="97">
        <v>0</v>
      </c>
      <c r="AG24" s="97" t="s">
        <v>47</v>
      </c>
      <c r="AH24" s="98">
        <v>36288</v>
      </c>
      <c r="AI24" s="98">
        <v>18</v>
      </c>
    </row>
    <row r="25" spans="1:35" x14ac:dyDescent="0.2">
      <c r="A25" s="109" t="s">
        <v>71</v>
      </c>
      <c r="B25" s="101" t="s">
        <v>159</v>
      </c>
      <c r="C25" s="101" t="s">
        <v>157</v>
      </c>
      <c r="D25" s="105">
        <v>3543</v>
      </c>
      <c r="E25" s="105">
        <v>12</v>
      </c>
      <c r="F25" s="105">
        <v>3555</v>
      </c>
      <c r="G25" s="104">
        <v>9.369676320272571E-3</v>
      </c>
      <c r="H25" s="105">
        <v>0</v>
      </c>
      <c r="I25" s="105">
        <v>0</v>
      </c>
      <c r="J25" s="105">
        <v>0</v>
      </c>
      <c r="K25" s="125">
        <v>0</v>
      </c>
      <c r="L25" s="102">
        <v>0</v>
      </c>
      <c r="M25" s="104">
        <v>0</v>
      </c>
      <c r="N25" s="102">
        <v>3555</v>
      </c>
      <c r="O25" s="104">
        <v>9.369676320272571E-3</v>
      </c>
      <c r="P25" s="102">
        <v>925</v>
      </c>
      <c r="Q25" s="102">
        <v>4480</v>
      </c>
      <c r="R25" s="104">
        <v>5.2384308198261696E-2</v>
      </c>
      <c r="S25" s="108">
        <v>5</v>
      </c>
      <c r="T25" s="101" t="s">
        <v>73</v>
      </c>
      <c r="U25" s="101" t="s">
        <v>73</v>
      </c>
      <c r="V25" s="102">
        <v>3508</v>
      </c>
      <c r="W25" s="102">
        <v>3522</v>
      </c>
      <c r="X25" s="102">
        <v>14</v>
      </c>
      <c r="Y25" s="102">
        <v>0</v>
      </c>
      <c r="Z25" s="102">
        <v>0</v>
      </c>
      <c r="AA25" s="102">
        <v>0</v>
      </c>
      <c r="AB25" s="102">
        <v>0</v>
      </c>
      <c r="AC25" s="102">
        <v>735</v>
      </c>
      <c r="AD25" s="102">
        <v>3522</v>
      </c>
      <c r="AE25" s="102">
        <v>4257</v>
      </c>
      <c r="AF25" s="101" t="s">
        <v>158</v>
      </c>
      <c r="AG25" s="109" t="s">
        <v>160</v>
      </c>
      <c r="AH25" s="102">
        <v>4032</v>
      </c>
      <c r="AI25" s="102">
        <v>2</v>
      </c>
    </row>
    <row r="26" spans="1:35" x14ac:dyDescent="0.2">
      <c r="A26" s="107"/>
      <c r="B26" s="101" t="s">
        <v>156</v>
      </c>
      <c r="C26" s="101" t="s">
        <v>154</v>
      </c>
      <c r="D26" s="105">
        <v>503</v>
      </c>
      <c r="E26" s="105">
        <v>2</v>
      </c>
      <c r="F26" s="105">
        <v>505</v>
      </c>
      <c r="G26" s="104">
        <v>4.9896049896049899E-2</v>
      </c>
      <c r="H26" s="105">
        <v>0</v>
      </c>
      <c r="I26" s="105">
        <v>0</v>
      </c>
      <c r="J26" s="105">
        <v>0</v>
      </c>
      <c r="K26" s="125">
        <v>0</v>
      </c>
      <c r="L26" s="102">
        <v>0</v>
      </c>
      <c r="M26" s="104">
        <v>0</v>
      </c>
      <c r="N26" s="102">
        <v>505</v>
      </c>
      <c r="O26" s="104">
        <v>4.9896049896049899E-2</v>
      </c>
      <c r="P26" s="102">
        <v>637</v>
      </c>
      <c r="Q26" s="102">
        <v>1142</v>
      </c>
      <c r="R26" s="104">
        <v>-7.8192875760208502E-3</v>
      </c>
      <c r="S26" s="103">
        <v>0</v>
      </c>
      <c r="T26" s="101" t="s">
        <v>73</v>
      </c>
      <c r="U26" s="101" t="s">
        <v>73</v>
      </c>
      <c r="V26" s="102">
        <v>467</v>
      </c>
      <c r="W26" s="102">
        <v>481</v>
      </c>
      <c r="X26" s="102">
        <v>14</v>
      </c>
      <c r="Y26" s="102">
        <v>0</v>
      </c>
      <c r="Z26" s="102">
        <v>0</v>
      </c>
      <c r="AA26" s="102">
        <v>0</v>
      </c>
      <c r="AB26" s="102">
        <v>0</v>
      </c>
      <c r="AC26" s="102">
        <v>670</v>
      </c>
      <c r="AD26" s="102">
        <v>481</v>
      </c>
      <c r="AE26" s="102">
        <v>1151</v>
      </c>
      <c r="AF26" s="101" t="s">
        <v>155</v>
      </c>
      <c r="AG26" s="107"/>
      <c r="AH26" s="102">
        <v>4032</v>
      </c>
      <c r="AI26" s="102">
        <v>2</v>
      </c>
    </row>
    <row r="27" spans="1:35" x14ac:dyDescent="0.2">
      <c r="A27" s="107"/>
      <c r="B27" s="101" t="s">
        <v>153</v>
      </c>
      <c r="C27" s="101" t="s">
        <v>151</v>
      </c>
      <c r="D27" s="105">
        <v>6208</v>
      </c>
      <c r="E27" s="105">
        <v>80</v>
      </c>
      <c r="F27" s="105">
        <v>6288</v>
      </c>
      <c r="G27" s="104">
        <v>4.36514522821577E-2</v>
      </c>
      <c r="H27" s="105">
        <v>0</v>
      </c>
      <c r="I27" s="105">
        <v>0</v>
      </c>
      <c r="J27" s="105">
        <v>0</v>
      </c>
      <c r="K27" s="125">
        <v>0</v>
      </c>
      <c r="L27" s="102">
        <v>533</v>
      </c>
      <c r="M27" s="104">
        <v>-0.32360406091370603</v>
      </c>
      <c r="N27" s="102">
        <v>6821</v>
      </c>
      <c r="O27" s="104">
        <v>1.1742257448994599E-3</v>
      </c>
      <c r="P27" s="102">
        <v>1857</v>
      </c>
      <c r="Q27" s="102">
        <v>8678</v>
      </c>
      <c r="R27" s="104">
        <v>3.4943351222420996E-2</v>
      </c>
      <c r="S27" s="103">
        <v>0</v>
      </c>
      <c r="T27" s="101" t="s">
        <v>73</v>
      </c>
      <c r="U27" s="101" t="s">
        <v>73</v>
      </c>
      <c r="V27" s="102">
        <v>5917</v>
      </c>
      <c r="W27" s="102">
        <v>6025</v>
      </c>
      <c r="X27" s="102">
        <v>108</v>
      </c>
      <c r="Y27" s="102">
        <v>0</v>
      </c>
      <c r="Z27" s="102">
        <v>0</v>
      </c>
      <c r="AA27" s="102">
        <v>0</v>
      </c>
      <c r="AB27" s="102">
        <v>788</v>
      </c>
      <c r="AC27" s="102">
        <v>1572</v>
      </c>
      <c r="AD27" s="102">
        <v>6813</v>
      </c>
      <c r="AE27" s="102">
        <v>8385</v>
      </c>
      <c r="AF27" s="101" t="s">
        <v>152</v>
      </c>
      <c r="AG27" s="107"/>
      <c r="AH27" s="102">
        <v>4032</v>
      </c>
      <c r="AI27" s="102">
        <v>2</v>
      </c>
    </row>
    <row r="28" spans="1:35" x14ac:dyDescent="0.2">
      <c r="A28" s="107"/>
      <c r="B28" s="101" t="s">
        <v>150</v>
      </c>
      <c r="C28" s="101" t="s">
        <v>148</v>
      </c>
      <c r="D28" s="105">
        <v>925</v>
      </c>
      <c r="E28" s="105">
        <v>20</v>
      </c>
      <c r="F28" s="105">
        <v>945</v>
      </c>
      <c r="G28" s="104">
        <v>-5.2156469408224701E-2</v>
      </c>
      <c r="H28" s="105">
        <v>0</v>
      </c>
      <c r="I28" s="105">
        <v>0</v>
      </c>
      <c r="J28" s="105">
        <v>0</v>
      </c>
      <c r="K28" s="125">
        <v>0</v>
      </c>
      <c r="L28" s="102">
        <v>0</v>
      </c>
      <c r="M28" s="104">
        <v>0</v>
      </c>
      <c r="N28" s="102">
        <v>945</v>
      </c>
      <c r="O28" s="104">
        <v>-5.2156469408224701E-2</v>
      </c>
      <c r="P28" s="102">
        <v>1055</v>
      </c>
      <c r="Q28" s="102">
        <v>2000</v>
      </c>
      <c r="R28" s="104">
        <v>0</v>
      </c>
      <c r="S28" s="103">
        <v>0</v>
      </c>
      <c r="T28" s="101" t="s">
        <v>73</v>
      </c>
      <c r="U28" s="101" t="s">
        <v>73</v>
      </c>
      <c r="V28" s="102">
        <v>987</v>
      </c>
      <c r="W28" s="102">
        <v>997</v>
      </c>
      <c r="X28" s="102">
        <v>10</v>
      </c>
      <c r="Y28" s="102">
        <v>0</v>
      </c>
      <c r="Z28" s="102">
        <v>0</v>
      </c>
      <c r="AA28" s="102">
        <v>0</v>
      </c>
      <c r="AB28" s="102">
        <v>0</v>
      </c>
      <c r="AC28" s="102">
        <v>1003</v>
      </c>
      <c r="AD28" s="102">
        <v>997</v>
      </c>
      <c r="AE28" s="102">
        <v>2000</v>
      </c>
      <c r="AF28" s="101" t="s">
        <v>149</v>
      </c>
      <c r="AG28" s="107"/>
      <c r="AH28" s="102">
        <v>4032</v>
      </c>
      <c r="AI28" s="102">
        <v>2</v>
      </c>
    </row>
    <row r="29" spans="1:35" x14ac:dyDescent="0.2">
      <c r="A29" s="107"/>
      <c r="B29" s="101" t="s">
        <v>147</v>
      </c>
      <c r="C29" s="101" t="s">
        <v>145</v>
      </c>
      <c r="D29" s="105">
        <v>171</v>
      </c>
      <c r="E29" s="105">
        <v>0</v>
      </c>
      <c r="F29" s="105">
        <v>171</v>
      </c>
      <c r="G29" s="104">
        <v>-0.28451882845188303</v>
      </c>
      <c r="H29" s="105">
        <v>1462</v>
      </c>
      <c r="I29" s="105">
        <v>0</v>
      </c>
      <c r="J29" s="105">
        <v>1462</v>
      </c>
      <c r="K29" s="125">
        <v>0.46492985971943906</v>
      </c>
      <c r="L29" s="102">
        <v>0</v>
      </c>
      <c r="M29" s="104">
        <v>0</v>
      </c>
      <c r="N29" s="102">
        <v>1633</v>
      </c>
      <c r="O29" s="104">
        <v>0.32012934518997599</v>
      </c>
      <c r="P29" s="102">
        <v>0</v>
      </c>
      <c r="Q29" s="102">
        <v>1633</v>
      </c>
      <c r="R29" s="104">
        <v>0.32012934518997599</v>
      </c>
      <c r="S29" s="103">
        <v>0</v>
      </c>
      <c r="T29" s="101" t="s">
        <v>73</v>
      </c>
      <c r="U29" s="101" t="s">
        <v>73</v>
      </c>
      <c r="V29" s="102">
        <v>239</v>
      </c>
      <c r="W29" s="102">
        <v>239</v>
      </c>
      <c r="X29" s="102">
        <v>0</v>
      </c>
      <c r="Y29" s="102">
        <v>998</v>
      </c>
      <c r="Z29" s="102">
        <v>998</v>
      </c>
      <c r="AA29" s="102">
        <v>0</v>
      </c>
      <c r="AB29" s="102">
        <v>0</v>
      </c>
      <c r="AC29" s="102">
        <v>0</v>
      </c>
      <c r="AD29" s="102">
        <v>1237</v>
      </c>
      <c r="AE29" s="102">
        <v>1237</v>
      </c>
      <c r="AF29" s="101" t="s">
        <v>146</v>
      </c>
      <c r="AG29" s="107"/>
      <c r="AH29" s="102">
        <v>4032</v>
      </c>
      <c r="AI29" s="102">
        <v>2</v>
      </c>
    </row>
    <row r="30" spans="1:35" x14ac:dyDescent="0.2">
      <c r="A30" s="107"/>
      <c r="B30" s="101" t="s">
        <v>144</v>
      </c>
      <c r="C30" s="101" t="s">
        <v>142</v>
      </c>
      <c r="D30" s="105">
        <v>9231</v>
      </c>
      <c r="E30" s="105">
        <v>116</v>
      </c>
      <c r="F30" s="105">
        <v>9347</v>
      </c>
      <c r="G30" s="104">
        <v>-0.100038513383401</v>
      </c>
      <c r="H30" s="105">
        <v>0</v>
      </c>
      <c r="I30" s="105">
        <v>0</v>
      </c>
      <c r="J30" s="105">
        <v>0</v>
      </c>
      <c r="K30" s="125">
        <v>0</v>
      </c>
      <c r="L30" s="102">
        <v>3414</v>
      </c>
      <c r="M30" s="104">
        <v>-5.9244971066409496E-2</v>
      </c>
      <c r="N30" s="102">
        <v>12761</v>
      </c>
      <c r="O30" s="104">
        <v>-8.9475561897966488E-2</v>
      </c>
      <c r="P30" s="102">
        <v>393</v>
      </c>
      <c r="Q30" s="102">
        <v>13154</v>
      </c>
      <c r="R30" s="104">
        <v>-8.7794729542302399E-2</v>
      </c>
      <c r="S30" s="103">
        <v>0</v>
      </c>
      <c r="T30" s="101" t="s">
        <v>73</v>
      </c>
      <c r="U30" s="101" t="s">
        <v>73</v>
      </c>
      <c r="V30" s="102">
        <v>10256</v>
      </c>
      <c r="W30" s="102">
        <v>10386</v>
      </c>
      <c r="X30" s="102">
        <v>130</v>
      </c>
      <c r="Y30" s="102">
        <v>0</v>
      </c>
      <c r="Z30" s="102">
        <v>0</v>
      </c>
      <c r="AA30" s="102">
        <v>0</v>
      </c>
      <c r="AB30" s="102">
        <v>3629</v>
      </c>
      <c r="AC30" s="102">
        <v>405</v>
      </c>
      <c r="AD30" s="102">
        <v>14015</v>
      </c>
      <c r="AE30" s="102">
        <v>14420</v>
      </c>
      <c r="AF30" s="101" t="s">
        <v>143</v>
      </c>
      <c r="AG30" s="107"/>
      <c r="AH30" s="102">
        <v>4032</v>
      </c>
      <c r="AI30" s="102">
        <v>2</v>
      </c>
    </row>
    <row r="31" spans="1:35" x14ac:dyDescent="0.2">
      <c r="A31" s="107"/>
      <c r="B31" s="101" t="s">
        <v>141</v>
      </c>
      <c r="C31" s="101" t="s">
        <v>139</v>
      </c>
      <c r="D31" s="105">
        <v>6017</v>
      </c>
      <c r="E31" s="105">
        <v>64</v>
      </c>
      <c r="F31" s="105">
        <v>6081</v>
      </c>
      <c r="G31" s="104">
        <v>3.3480625424881005E-2</v>
      </c>
      <c r="H31" s="105">
        <v>0</v>
      </c>
      <c r="I31" s="105">
        <v>0</v>
      </c>
      <c r="J31" s="105">
        <v>0</v>
      </c>
      <c r="K31" s="125">
        <v>0</v>
      </c>
      <c r="L31" s="102">
        <v>0</v>
      </c>
      <c r="M31" s="104">
        <v>0</v>
      </c>
      <c r="N31" s="102">
        <v>6081</v>
      </c>
      <c r="O31" s="104">
        <v>3.3480625424881005E-2</v>
      </c>
      <c r="P31" s="102">
        <v>159</v>
      </c>
      <c r="Q31" s="102">
        <v>6240</v>
      </c>
      <c r="R31" s="104">
        <v>2.8345418589321002E-2</v>
      </c>
      <c r="S31" s="103">
        <v>0</v>
      </c>
      <c r="T31" s="101" t="s">
        <v>73</v>
      </c>
      <c r="U31" s="101" t="s">
        <v>73</v>
      </c>
      <c r="V31" s="102">
        <v>5866</v>
      </c>
      <c r="W31" s="102">
        <v>5884</v>
      </c>
      <c r="X31" s="102">
        <v>18</v>
      </c>
      <c r="Y31" s="102">
        <v>0</v>
      </c>
      <c r="Z31" s="102">
        <v>0</v>
      </c>
      <c r="AA31" s="102">
        <v>0</v>
      </c>
      <c r="AB31" s="102">
        <v>0</v>
      </c>
      <c r="AC31" s="102">
        <v>184</v>
      </c>
      <c r="AD31" s="102">
        <v>5884</v>
      </c>
      <c r="AE31" s="102">
        <v>6068</v>
      </c>
      <c r="AF31" s="101" t="s">
        <v>140</v>
      </c>
      <c r="AG31" s="107"/>
      <c r="AH31" s="102">
        <v>4032</v>
      </c>
      <c r="AI31" s="102">
        <v>2</v>
      </c>
    </row>
    <row r="32" spans="1:35" x14ac:dyDescent="0.2">
      <c r="A32" s="107"/>
      <c r="B32" s="101" t="s">
        <v>138</v>
      </c>
      <c r="C32" s="101" t="s">
        <v>136</v>
      </c>
      <c r="D32" s="105">
        <v>9615</v>
      </c>
      <c r="E32" s="105">
        <v>718</v>
      </c>
      <c r="F32" s="105">
        <v>10333</v>
      </c>
      <c r="G32" s="104">
        <v>0.41722671787134796</v>
      </c>
      <c r="H32" s="105">
        <v>0</v>
      </c>
      <c r="I32" s="105">
        <v>0</v>
      </c>
      <c r="J32" s="105">
        <v>0</v>
      </c>
      <c r="K32" s="125">
        <v>0</v>
      </c>
      <c r="L32" s="102">
        <v>2278</v>
      </c>
      <c r="M32" s="104">
        <v>2.5817610062893102</v>
      </c>
      <c r="N32" s="102">
        <v>12611</v>
      </c>
      <c r="O32" s="104">
        <v>0.59089188848240204</v>
      </c>
      <c r="P32" s="102">
        <v>2187</v>
      </c>
      <c r="Q32" s="102">
        <v>14798</v>
      </c>
      <c r="R32" s="104">
        <v>0.46703678001387894</v>
      </c>
      <c r="S32" s="103">
        <v>0</v>
      </c>
      <c r="T32" s="101" t="s">
        <v>73</v>
      </c>
      <c r="U32" s="101" t="s">
        <v>73</v>
      </c>
      <c r="V32" s="102">
        <v>6693</v>
      </c>
      <c r="W32" s="102">
        <v>7291</v>
      </c>
      <c r="X32" s="102">
        <v>598</v>
      </c>
      <c r="Y32" s="102">
        <v>0</v>
      </c>
      <c r="Z32" s="102">
        <v>0</v>
      </c>
      <c r="AA32" s="102">
        <v>0</v>
      </c>
      <c r="AB32" s="102">
        <v>636</v>
      </c>
      <c r="AC32" s="102">
        <v>2160</v>
      </c>
      <c r="AD32" s="102">
        <v>7927</v>
      </c>
      <c r="AE32" s="102">
        <v>10087</v>
      </c>
      <c r="AF32" s="101" t="s">
        <v>137</v>
      </c>
      <c r="AG32" s="107"/>
      <c r="AH32" s="102">
        <v>4032</v>
      </c>
      <c r="AI32" s="102">
        <v>2</v>
      </c>
    </row>
    <row r="33" spans="1:35" x14ac:dyDescent="0.2">
      <c r="A33" s="107"/>
      <c r="B33" s="101" t="s">
        <v>135</v>
      </c>
      <c r="C33" s="101" t="s">
        <v>133</v>
      </c>
      <c r="D33" s="105">
        <v>456</v>
      </c>
      <c r="E33" s="105">
        <v>2</v>
      </c>
      <c r="F33" s="105">
        <v>458</v>
      </c>
      <c r="G33" s="104">
        <v>2.0044543429844099E-2</v>
      </c>
      <c r="H33" s="105">
        <v>0</v>
      </c>
      <c r="I33" s="105">
        <v>0</v>
      </c>
      <c r="J33" s="105">
        <v>0</v>
      </c>
      <c r="K33" s="125">
        <v>0</v>
      </c>
      <c r="L33" s="102">
        <v>0</v>
      </c>
      <c r="M33" s="104">
        <v>0</v>
      </c>
      <c r="N33" s="102">
        <v>458</v>
      </c>
      <c r="O33" s="104">
        <v>2.0044543429844099E-2</v>
      </c>
      <c r="P33" s="102">
        <v>469</v>
      </c>
      <c r="Q33" s="102">
        <v>927</v>
      </c>
      <c r="R33" s="104">
        <v>-3.1347962382445103E-2</v>
      </c>
      <c r="S33" s="103">
        <v>0</v>
      </c>
      <c r="T33" s="101" t="s">
        <v>73</v>
      </c>
      <c r="U33" s="101" t="s">
        <v>73</v>
      </c>
      <c r="V33" s="102">
        <v>449</v>
      </c>
      <c r="W33" s="102">
        <v>449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508</v>
      </c>
      <c r="AD33" s="102">
        <v>449</v>
      </c>
      <c r="AE33" s="102">
        <v>957</v>
      </c>
      <c r="AF33" s="101" t="s">
        <v>134</v>
      </c>
      <c r="AG33" s="107"/>
      <c r="AH33" s="102">
        <v>4032</v>
      </c>
      <c r="AI33" s="102">
        <v>2</v>
      </c>
    </row>
    <row r="34" spans="1:35" x14ac:dyDescent="0.2">
      <c r="A34" s="107"/>
      <c r="B34" s="101" t="s">
        <v>132</v>
      </c>
      <c r="C34" s="101" t="s">
        <v>130</v>
      </c>
      <c r="D34" s="105">
        <v>808</v>
      </c>
      <c r="E34" s="105">
        <v>6</v>
      </c>
      <c r="F34" s="105">
        <v>814</v>
      </c>
      <c r="G34" s="104">
        <v>0.15460992907801399</v>
      </c>
      <c r="H34" s="105">
        <v>0</v>
      </c>
      <c r="I34" s="105">
        <v>0</v>
      </c>
      <c r="J34" s="105">
        <v>0</v>
      </c>
      <c r="K34" s="125">
        <v>0</v>
      </c>
      <c r="L34" s="102">
        <v>0</v>
      </c>
      <c r="M34" s="104">
        <v>0</v>
      </c>
      <c r="N34" s="102">
        <v>814</v>
      </c>
      <c r="O34" s="104">
        <v>0.15460992907801399</v>
      </c>
      <c r="P34" s="102">
        <v>942</v>
      </c>
      <c r="Q34" s="102">
        <v>1756</v>
      </c>
      <c r="R34" s="104">
        <v>0.17852348993288603</v>
      </c>
      <c r="S34" s="103">
        <v>0</v>
      </c>
      <c r="T34" s="101" t="s">
        <v>73</v>
      </c>
      <c r="U34" s="101" t="s">
        <v>73</v>
      </c>
      <c r="V34" s="102">
        <v>699</v>
      </c>
      <c r="W34" s="102">
        <v>705</v>
      </c>
      <c r="X34" s="102">
        <v>6</v>
      </c>
      <c r="Y34" s="102">
        <v>0</v>
      </c>
      <c r="Z34" s="102">
        <v>0</v>
      </c>
      <c r="AA34" s="102">
        <v>0</v>
      </c>
      <c r="AB34" s="102">
        <v>0</v>
      </c>
      <c r="AC34" s="102">
        <v>785</v>
      </c>
      <c r="AD34" s="102">
        <v>705</v>
      </c>
      <c r="AE34" s="102">
        <v>1490</v>
      </c>
      <c r="AF34" s="101" t="s">
        <v>131</v>
      </c>
      <c r="AG34" s="107"/>
      <c r="AH34" s="102">
        <v>4032</v>
      </c>
      <c r="AI34" s="102">
        <v>2</v>
      </c>
    </row>
    <row r="35" spans="1:35" x14ac:dyDescent="0.2">
      <c r="A35" s="107"/>
      <c r="B35" s="101" t="s">
        <v>129</v>
      </c>
      <c r="C35" s="101" t="s">
        <v>127</v>
      </c>
      <c r="D35" s="105">
        <v>7019</v>
      </c>
      <c r="E35" s="105">
        <v>8</v>
      </c>
      <c r="F35" s="105">
        <v>7027</v>
      </c>
      <c r="G35" s="104">
        <v>-4.6742209631728E-3</v>
      </c>
      <c r="H35" s="105">
        <v>0</v>
      </c>
      <c r="I35" s="105">
        <v>0</v>
      </c>
      <c r="J35" s="105">
        <v>0</v>
      </c>
      <c r="K35" s="125">
        <v>0</v>
      </c>
      <c r="L35" s="102">
        <v>0</v>
      </c>
      <c r="M35" s="104">
        <v>0</v>
      </c>
      <c r="N35" s="102">
        <v>7027</v>
      </c>
      <c r="O35" s="104">
        <v>-4.6742209631728E-3</v>
      </c>
      <c r="P35" s="102">
        <v>296</v>
      </c>
      <c r="Q35" s="102">
        <v>7323</v>
      </c>
      <c r="R35" s="104">
        <v>-3.5378963124234604E-3</v>
      </c>
      <c r="S35" s="103">
        <v>0</v>
      </c>
      <c r="T35" s="101" t="s">
        <v>73</v>
      </c>
      <c r="U35" s="101" t="s">
        <v>73</v>
      </c>
      <c r="V35" s="102">
        <v>7048</v>
      </c>
      <c r="W35" s="102">
        <v>7060</v>
      </c>
      <c r="X35" s="102">
        <v>12</v>
      </c>
      <c r="Y35" s="102">
        <v>0</v>
      </c>
      <c r="Z35" s="102">
        <v>0</v>
      </c>
      <c r="AA35" s="102">
        <v>0</v>
      </c>
      <c r="AB35" s="102">
        <v>0</v>
      </c>
      <c r="AC35" s="102">
        <v>289</v>
      </c>
      <c r="AD35" s="102">
        <v>7060</v>
      </c>
      <c r="AE35" s="102">
        <v>7349</v>
      </c>
      <c r="AF35" s="101" t="s">
        <v>128</v>
      </c>
      <c r="AG35" s="107"/>
      <c r="AH35" s="102">
        <v>4032</v>
      </c>
      <c r="AI35" s="102">
        <v>2</v>
      </c>
    </row>
    <row r="36" spans="1:35" x14ac:dyDescent="0.2">
      <c r="A36" s="107"/>
      <c r="B36" s="101" t="s">
        <v>126</v>
      </c>
      <c r="C36" s="101" t="s">
        <v>124</v>
      </c>
      <c r="D36" s="105">
        <v>1127</v>
      </c>
      <c r="E36" s="105">
        <v>2</v>
      </c>
      <c r="F36" s="105">
        <v>1129</v>
      </c>
      <c r="G36" s="104">
        <v>5.81068416119963E-2</v>
      </c>
      <c r="H36" s="105">
        <v>0</v>
      </c>
      <c r="I36" s="105">
        <v>0</v>
      </c>
      <c r="J36" s="105">
        <v>0</v>
      </c>
      <c r="K36" s="125">
        <v>0</v>
      </c>
      <c r="L36" s="102">
        <v>0</v>
      </c>
      <c r="M36" s="104">
        <v>0</v>
      </c>
      <c r="N36" s="102">
        <v>1129</v>
      </c>
      <c r="O36" s="104">
        <v>5.81068416119963E-2</v>
      </c>
      <c r="P36" s="102">
        <v>834</v>
      </c>
      <c r="Q36" s="102">
        <v>1963</v>
      </c>
      <c r="R36" s="104">
        <v>0.10716300056401601</v>
      </c>
      <c r="S36" s="103">
        <v>0</v>
      </c>
      <c r="T36" s="101" t="s">
        <v>73</v>
      </c>
      <c r="U36" s="101" t="s">
        <v>73</v>
      </c>
      <c r="V36" s="102">
        <v>1067</v>
      </c>
      <c r="W36" s="102">
        <v>1067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706</v>
      </c>
      <c r="AD36" s="102">
        <v>1067</v>
      </c>
      <c r="AE36" s="102">
        <v>1773</v>
      </c>
      <c r="AF36" s="101" t="s">
        <v>125</v>
      </c>
      <c r="AG36" s="107"/>
      <c r="AH36" s="102">
        <v>4032</v>
      </c>
      <c r="AI36" s="102">
        <v>2</v>
      </c>
    </row>
    <row r="37" spans="1:35" x14ac:dyDescent="0.2">
      <c r="A37" s="107"/>
      <c r="B37" s="101" t="s">
        <v>123</v>
      </c>
      <c r="C37" s="101" t="s">
        <v>121</v>
      </c>
      <c r="D37" s="105">
        <v>8312</v>
      </c>
      <c r="E37" s="105">
        <v>94</v>
      </c>
      <c r="F37" s="105">
        <v>8406</v>
      </c>
      <c r="G37" s="104">
        <v>0.21141374837872903</v>
      </c>
      <c r="H37" s="105">
        <v>0</v>
      </c>
      <c r="I37" s="105">
        <v>0</v>
      </c>
      <c r="J37" s="105">
        <v>0</v>
      </c>
      <c r="K37" s="125">
        <v>0</v>
      </c>
      <c r="L37" s="102">
        <v>0</v>
      </c>
      <c r="M37" s="104">
        <v>0</v>
      </c>
      <c r="N37" s="102">
        <v>8406</v>
      </c>
      <c r="O37" s="104">
        <v>0.21141374837872903</v>
      </c>
      <c r="P37" s="102">
        <v>1267</v>
      </c>
      <c r="Q37" s="102">
        <v>9673</v>
      </c>
      <c r="R37" s="104">
        <v>0.21124467818682702</v>
      </c>
      <c r="S37" s="103">
        <v>0</v>
      </c>
      <c r="T37" s="101" t="s">
        <v>73</v>
      </c>
      <c r="U37" s="101" t="s">
        <v>73</v>
      </c>
      <c r="V37" s="102">
        <v>6867</v>
      </c>
      <c r="W37" s="102">
        <v>6939</v>
      </c>
      <c r="X37" s="102">
        <v>72</v>
      </c>
      <c r="Y37" s="102">
        <v>0</v>
      </c>
      <c r="Z37" s="102">
        <v>0</v>
      </c>
      <c r="AA37" s="102">
        <v>0</v>
      </c>
      <c r="AB37" s="102">
        <v>0</v>
      </c>
      <c r="AC37" s="102">
        <v>1047</v>
      </c>
      <c r="AD37" s="102">
        <v>6939</v>
      </c>
      <c r="AE37" s="102">
        <v>7986</v>
      </c>
      <c r="AF37" s="101" t="s">
        <v>122</v>
      </c>
      <c r="AG37" s="107"/>
      <c r="AH37" s="102">
        <v>4032</v>
      </c>
      <c r="AI37" s="102">
        <v>2</v>
      </c>
    </row>
    <row r="38" spans="1:35" x14ac:dyDescent="0.2">
      <c r="A38" s="107"/>
      <c r="B38" s="101" t="s">
        <v>120</v>
      </c>
      <c r="C38" s="101" t="s">
        <v>118</v>
      </c>
      <c r="D38" s="105">
        <v>4656</v>
      </c>
      <c r="E38" s="105">
        <v>20</v>
      </c>
      <c r="F38" s="105">
        <v>4676</v>
      </c>
      <c r="G38" s="104">
        <v>3.84188318898512E-2</v>
      </c>
      <c r="H38" s="105">
        <v>0</v>
      </c>
      <c r="I38" s="105">
        <v>0</v>
      </c>
      <c r="J38" s="105">
        <v>0</v>
      </c>
      <c r="K38" s="125">
        <v>0</v>
      </c>
      <c r="L38" s="102">
        <v>0</v>
      </c>
      <c r="M38" s="104">
        <v>0</v>
      </c>
      <c r="N38" s="102">
        <v>4676</v>
      </c>
      <c r="O38" s="104">
        <v>3.84188318898512E-2</v>
      </c>
      <c r="P38" s="102">
        <v>1822</v>
      </c>
      <c r="Q38" s="102">
        <v>6498</v>
      </c>
      <c r="R38" s="104">
        <v>6.9101678183613E-2</v>
      </c>
      <c r="S38" s="103">
        <v>0</v>
      </c>
      <c r="T38" s="101" t="s">
        <v>73</v>
      </c>
      <c r="U38" s="101" t="s">
        <v>73</v>
      </c>
      <c r="V38" s="102">
        <v>4483</v>
      </c>
      <c r="W38" s="102">
        <v>4503</v>
      </c>
      <c r="X38" s="102">
        <v>20</v>
      </c>
      <c r="Y38" s="102">
        <v>0</v>
      </c>
      <c r="Z38" s="102">
        <v>0</v>
      </c>
      <c r="AA38" s="102">
        <v>0</v>
      </c>
      <c r="AB38" s="102">
        <v>0</v>
      </c>
      <c r="AC38" s="102">
        <v>1575</v>
      </c>
      <c r="AD38" s="102">
        <v>4503</v>
      </c>
      <c r="AE38" s="102">
        <v>6078</v>
      </c>
      <c r="AF38" s="101" t="s">
        <v>119</v>
      </c>
      <c r="AG38" s="107"/>
      <c r="AH38" s="102">
        <v>4032</v>
      </c>
      <c r="AI38" s="102">
        <v>2</v>
      </c>
    </row>
    <row r="39" spans="1:35" x14ac:dyDescent="0.2">
      <c r="A39" s="107"/>
      <c r="B39" s="101" t="s">
        <v>117</v>
      </c>
      <c r="C39" s="101" t="s">
        <v>115</v>
      </c>
      <c r="D39" s="105">
        <v>2005</v>
      </c>
      <c r="E39" s="105">
        <v>20</v>
      </c>
      <c r="F39" s="105">
        <v>2025</v>
      </c>
      <c r="G39" s="104">
        <v>-4.3005671077504699E-2</v>
      </c>
      <c r="H39" s="105">
        <v>0</v>
      </c>
      <c r="I39" s="105">
        <v>0</v>
      </c>
      <c r="J39" s="105">
        <v>0</v>
      </c>
      <c r="K39" s="125">
        <v>0</v>
      </c>
      <c r="L39" s="102">
        <v>0</v>
      </c>
      <c r="M39" s="104">
        <v>0</v>
      </c>
      <c r="N39" s="102">
        <v>2025</v>
      </c>
      <c r="O39" s="104">
        <v>-4.3005671077504699E-2</v>
      </c>
      <c r="P39" s="102">
        <v>1245</v>
      </c>
      <c r="Q39" s="102">
        <v>3270</v>
      </c>
      <c r="R39" s="104">
        <v>-2.0371479928100698E-2</v>
      </c>
      <c r="S39" s="103">
        <v>0</v>
      </c>
      <c r="T39" s="101" t="s">
        <v>73</v>
      </c>
      <c r="U39" s="101" t="s">
        <v>73</v>
      </c>
      <c r="V39" s="102">
        <v>2092</v>
      </c>
      <c r="W39" s="102">
        <v>2116</v>
      </c>
      <c r="X39" s="102">
        <v>24</v>
      </c>
      <c r="Y39" s="102">
        <v>0</v>
      </c>
      <c r="Z39" s="102">
        <v>0</v>
      </c>
      <c r="AA39" s="102">
        <v>0</v>
      </c>
      <c r="AB39" s="102">
        <v>0</v>
      </c>
      <c r="AC39" s="102">
        <v>1222</v>
      </c>
      <c r="AD39" s="102">
        <v>2116</v>
      </c>
      <c r="AE39" s="102">
        <v>3338</v>
      </c>
      <c r="AF39" s="101" t="s">
        <v>116</v>
      </c>
      <c r="AG39" s="107"/>
      <c r="AH39" s="102">
        <v>4032</v>
      </c>
      <c r="AI39" s="102">
        <v>2</v>
      </c>
    </row>
    <row r="40" spans="1:35" x14ac:dyDescent="0.2">
      <c r="A40" s="107"/>
      <c r="B40" s="101" t="s">
        <v>114</v>
      </c>
      <c r="C40" s="101" t="s">
        <v>112</v>
      </c>
      <c r="D40" s="105">
        <v>2034</v>
      </c>
      <c r="E40" s="105">
        <v>2</v>
      </c>
      <c r="F40" s="105">
        <v>2036</v>
      </c>
      <c r="G40" s="104">
        <v>-1.5473887814313301E-2</v>
      </c>
      <c r="H40" s="105">
        <v>0</v>
      </c>
      <c r="I40" s="105">
        <v>0</v>
      </c>
      <c r="J40" s="105">
        <v>0</v>
      </c>
      <c r="K40" s="125">
        <v>0</v>
      </c>
      <c r="L40" s="102">
        <v>0</v>
      </c>
      <c r="M40" s="104">
        <v>0</v>
      </c>
      <c r="N40" s="102">
        <v>2036</v>
      </c>
      <c r="O40" s="104">
        <v>-1.5473887814313301E-2</v>
      </c>
      <c r="P40" s="102">
        <v>0</v>
      </c>
      <c r="Q40" s="102">
        <v>2036</v>
      </c>
      <c r="R40" s="104">
        <v>-2.11538461538462E-2</v>
      </c>
      <c r="S40" s="103">
        <v>0</v>
      </c>
      <c r="T40" s="101" t="s">
        <v>73</v>
      </c>
      <c r="U40" s="101" t="s">
        <v>73</v>
      </c>
      <c r="V40" s="102">
        <v>2068</v>
      </c>
      <c r="W40" s="102">
        <v>2068</v>
      </c>
      <c r="X40" s="102">
        <v>0</v>
      </c>
      <c r="Y40" s="102">
        <v>0</v>
      </c>
      <c r="Z40" s="102">
        <v>0</v>
      </c>
      <c r="AA40" s="102">
        <v>0</v>
      </c>
      <c r="AB40" s="102">
        <v>0</v>
      </c>
      <c r="AC40" s="102">
        <v>12</v>
      </c>
      <c r="AD40" s="102">
        <v>2068</v>
      </c>
      <c r="AE40" s="102">
        <v>2080</v>
      </c>
      <c r="AF40" s="101" t="s">
        <v>113</v>
      </c>
      <c r="AG40" s="107"/>
      <c r="AH40" s="102">
        <v>4032</v>
      </c>
      <c r="AI40" s="102">
        <v>2</v>
      </c>
    </row>
    <row r="41" spans="1:35" x14ac:dyDescent="0.2">
      <c r="A41" s="107"/>
      <c r="B41" s="101" t="s">
        <v>111</v>
      </c>
      <c r="C41" s="101" t="s">
        <v>109</v>
      </c>
      <c r="D41" s="105">
        <v>1419</v>
      </c>
      <c r="E41" s="105">
        <v>0</v>
      </c>
      <c r="F41" s="105">
        <v>1419</v>
      </c>
      <c r="G41" s="104">
        <v>-0.16578483245149897</v>
      </c>
      <c r="H41" s="105">
        <v>0</v>
      </c>
      <c r="I41" s="105">
        <v>0</v>
      </c>
      <c r="J41" s="105">
        <v>0</v>
      </c>
      <c r="K41" s="125">
        <v>0</v>
      </c>
      <c r="L41" s="102">
        <v>0</v>
      </c>
      <c r="M41" s="104">
        <v>0</v>
      </c>
      <c r="N41" s="102">
        <v>1419</v>
      </c>
      <c r="O41" s="104">
        <v>-0.16578483245149897</v>
      </c>
      <c r="P41" s="102">
        <v>0</v>
      </c>
      <c r="Q41" s="102">
        <v>1419</v>
      </c>
      <c r="R41" s="104">
        <v>-0.16578483245149897</v>
      </c>
      <c r="S41" s="103">
        <v>0</v>
      </c>
      <c r="T41" s="101" t="s">
        <v>73</v>
      </c>
      <c r="U41" s="101" t="s">
        <v>73</v>
      </c>
      <c r="V41" s="102">
        <v>1701</v>
      </c>
      <c r="W41" s="102">
        <v>1701</v>
      </c>
      <c r="X41" s="102">
        <v>0</v>
      </c>
      <c r="Y41" s="102">
        <v>0</v>
      </c>
      <c r="Z41" s="102">
        <v>0</v>
      </c>
      <c r="AA41" s="102">
        <v>0</v>
      </c>
      <c r="AB41" s="102">
        <v>0</v>
      </c>
      <c r="AC41" s="102">
        <v>0</v>
      </c>
      <c r="AD41" s="102">
        <v>1701</v>
      </c>
      <c r="AE41" s="102">
        <v>1701</v>
      </c>
      <c r="AF41" s="101" t="s">
        <v>110</v>
      </c>
      <c r="AG41" s="107"/>
      <c r="AH41" s="102">
        <v>4032</v>
      </c>
      <c r="AI41" s="102">
        <v>2</v>
      </c>
    </row>
    <row r="42" spans="1:35" x14ac:dyDescent="0.2">
      <c r="A42" s="107"/>
      <c r="B42" s="101" t="s">
        <v>108</v>
      </c>
      <c r="C42" s="101" t="s">
        <v>106</v>
      </c>
      <c r="D42" s="105">
        <v>2464</v>
      </c>
      <c r="E42" s="105">
        <v>6</v>
      </c>
      <c r="F42" s="105">
        <v>2470</v>
      </c>
      <c r="G42" s="104">
        <v>-4.0404040404040401E-2</v>
      </c>
      <c r="H42" s="105">
        <v>0</v>
      </c>
      <c r="I42" s="105">
        <v>0</v>
      </c>
      <c r="J42" s="105">
        <v>0</v>
      </c>
      <c r="K42" s="125">
        <v>0</v>
      </c>
      <c r="L42" s="102">
        <v>0</v>
      </c>
      <c r="M42" s="104">
        <v>0</v>
      </c>
      <c r="N42" s="102">
        <v>2470</v>
      </c>
      <c r="O42" s="104">
        <v>-4.0404040404040401E-2</v>
      </c>
      <c r="P42" s="102">
        <v>1057</v>
      </c>
      <c r="Q42" s="102">
        <v>3527</v>
      </c>
      <c r="R42" s="104">
        <v>-5.9466666666666702E-2</v>
      </c>
      <c r="S42" s="103">
        <v>0</v>
      </c>
      <c r="T42" s="101" t="s">
        <v>73</v>
      </c>
      <c r="U42" s="101" t="s">
        <v>73</v>
      </c>
      <c r="V42" s="102">
        <v>2564</v>
      </c>
      <c r="W42" s="102">
        <v>2574</v>
      </c>
      <c r="X42" s="102">
        <v>10</v>
      </c>
      <c r="Y42" s="102">
        <v>0</v>
      </c>
      <c r="Z42" s="102">
        <v>0</v>
      </c>
      <c r="AA42" s="102">
        <v>0</v>
      </c>
      <c r="AB42" s="102">
        <v>0</v>
      </c>
      <c r="AC42" s="102">
        <v>1176</v>
      </c>
      <c r="AD42" s="102">
        <v>2574</v>
      </c>
      <c r="AE42" s="102">
        <v>3750</v>
      </c>
      <c r="AF42" s="101" t="s">
        <v>107</v>
      </c>
      <c r="AG42" s="107"/>
      <c r="AH42" s="102">
        <v>4032</v>
      </c>
      <c r="AI42" s="102">
        <v>2</v>
      </c>
    </row>
    <row r="43" spans="1:35" x14ac:dyDescent="0.2">
      <c r="A43" s="107"/>
      <c r="B43" s="101" t="s">
        <v>105</v>
      </c>
      <c r="C43" s="101" t="s">
        <v>103</v>
      </c>
      <c r="D43" s="105">
        <v>528</v>
      </c>
      <c r="E43" s="105">
        <v>0</v>
      </c>
      <c r="F43" s="105">
        <v>528</v>
      </c>
      <c r="G43" s="104">
        <v>-0.14285714285714299</v>
      </c>
      <c r="H43" s="105">
        <v>0</v>
      </c>
      <c r="I43" s="105">
        <v>0</v>
      </c>
      <c r="J43" s="105">
        <v>0</v>
      </c>
      <c r="K43" s="125">
        <v>0</v>
      </c>
      <c r="L43" s="102">
        <v>0</v>
      </c>
      <c r="M43" s="104">
        <v>0</v>
      </c>
      <c r="N43" s="102">
        <v>528</v>
      </c>
      <c r="O43" s="104">
        <v>-0.14285714285714299</v>
      </c>
      <c r="P43" s="102">
        <v>385</v>
      </c>
      <c r="Q43" s="102">
        <v>913</v>
      </c>
      <c r="R43" s="104">
        <v>-2.87234042553191E-2</v>
      </c>
      <c r="S43" s="103">
        <v>0</v>
      </c>
      <c r="T43" s="101" t="s">
        <v>73</v>
      </c>
      <c r="U43" s="101" t="s">
        <v>73</v>
      </c>
      <c r="V43" s="102">
        <v>616</v>
      </c>
      <c r="W43" s="102">
        <v>616</v>
      </c>
      <c r="X43" s="102">
        <v>0</v>
      </c>
      <c r="Y43" s="102">
        <v>0</v>
      </c>
      <c r="Z43" s="102">
        <v>0</v>
      </c>
      <c r="AA43" s="102">
        <v>0</v>
      </c>
      <c r="AB43" s="102">
        <v>0</v>
      </c>
      <c r="AC43" s="102">
        <v>324</v>
      </c>
      <c r="AD43" s="102">
        <v>616</v>
      </c>
      <c r="AE43" s="102">
        <v>940</v>
      </c>
      <c r="AF43" s="101" t="s">
        <v>104</v>
      </c>
      <c r="AG43" s="107"/>
      <c r="AH43" s="102">
        <v>4032</v>
      </c>
      <c r="AI43" s="102">
        <v>2</v>
      </c>
    </row>
    <row r="44" spans="1:35" x14ac:dyDescent="0.2">
      <c r="A44" s="107"/>
      <c r="B44" s="101" t="s">
        <v>102</v>
      </c>
      <c r="C44" s="101" t="s">
        <v>100</v>
      </c>
      <c r="D44" s="105">
        <v>2745</v>
      </c>
      <c r="E44" s="105">
        <v>8</v>
      </c>
      <c r="F44" s="105">
        <v>2753</v>
      </c>
      <c r="G44" s="104">
        <v>0.18612666953899198</v>
      </c>
      <c r="H44" s="105">
        <v>0</v>
      </c>
      <c r="I44" s="105">
        <v>0</v>
      </c>
      <c r="J44" s="105">
        <v>0</v>
      </c>
      <c r="K44" s="125">
        <v>0</v>
      </c>
      <c r="L44" s="102">
        <v>0</v>
      </c>
      <c r="M44" s="104">
        <v>0</v>
      </c>
      <c r="N44" s="102">
        <v>2753</v>
      </c>
      <c r="O44" s="104">
        <v>0.18612666953899198</v>
      </c>
      <c r="P44" s="102">
        <v>500</v>
      </c>
      <c r="Q44" s="102">
        <v>3253</v>
      </c>
      <c r="R44" s="104">
        <v>0.196835908756439</v>
      </c>
      <c r="S44" s="103">
        <v>0</v>
      </c>
      <c r="T44" s="101" t="s">
        <v>73</v>
      </c>
      <c r="U44" s="101" t="s">
        <v>73</v>
      </c>
      <c r="V44" s="102">
        <v>2319</v>
      </c>
      <c r="W44" s="102">
        <v>2321</v>
      </c>
      <c r="X44" s="102">
        <v>2</v>
      </c>
      <c r="Y44" s="102">
        <v>0</v>
      </c>
      <c r="Z44" s="102">
        <v>0</v>
      </c>
      <c r="AA44" s="102">
        <v>0</v>
      </c>
      <c r="AB44" s="102">
        <v>0</v>
      </c>
      <c r="AC44" s="102">
        <v>397</v>
      </c>
      <c r="AD44" s="102">
        <v>2321</v>
      </c>
      <c r="AE44" s="102">
        <v>2718</v>
      </c>
      <c r="AF44" s="101" t="s">
        <v>101</v>
      </c>
      <c r="AG44" s="107"/>
      <c r="AH44" s="102">
        <v>4032</v>
      </c>
      <c r="AI44" s="102">
        <v>2</v>
      </c>
    </row>
    <row r="45" spans="1:35" x14ac:dyDescent="0.2">
      <c r="A45" s="107"/>
      <c r="B45" s="101" t="s">
        <v>99</v>
      </c>
      <c r="C45" s="101" t="s">
        <v>97</v>
      </c>
      <c r="D45" s="105">
        <v>4885</v>
      </c>
      <c r="E45" s="105">
        <v>4</v>
      </c>
      <c r="F45" s="105">
        <v>4889</v>
      </c>
      <c r="G45" s="104">
        <v>0.19127680311890799</v>
      </c>
      <c r="H45" s="105">
        <v>0</v>
      </c>
      <c r="I45" s="105">
        <v>0</v>
      </c>
      <c r="J45" s="105">
        <v>0</v>
      </c>
      <c r="K45" s="125">
        <v>0</v>
      </c>
      <c r="L45" s="102">
        <v>0</v>
      </c>
      <c r="M45" s="104">
        <v>0</v>
      </c>
      <c r="N45" s="102">
        <v>4889</v>
      </c>
      <c r="O45" s="104">
        <v>0.19127680311890799</v>
      </c>
      <c r="P45" s="102">
        <v>1624</v>
      </c>
      <c r="Q45" s="102">
        <v>6513</v>
      </c>
      <c r="R45" s="104">
        <v>0.19460748349229601</v>
      </c>
      <c r="S45" s="103">
        <v>0</v>
      </c>
      <c r="T45" s="101" t="s">
        <v>73</v>
      </c>
      <c r="U45" s="101" t="s">
        <v>73</v>
      </c>
      <c r="V45" s="102">
        <v>4080</v>
      </c>
      <c r="W45" s="102">
        <v>4104</v>
      </c>
      <c r="X45" s="102">
        <v>24</v>
      </c>
      <c r="Y45" s="102">
        <v>0</v>
      </c>
      <c r="Z45" s="102">
        <v>0</v>
      </c>
      <c r="AA45" s="102">
        <v>0</v>
      </c>
      <c r="AB45" s="102">
        <v>0</v>
      </c>
      <c r="AC45" s="102">
        <v>1348</v>
      </c>
      <c r="AD45" s="102">
        <v>4104</v>
      </c>
      <c r="AE45" s="102">
        <v>5452</v>
      </c>
      <c r="AF45" s="101" t="s">
        <v>98</v>
      </c>
      <c r="AG45" s="107"/>
      <c r="AH45" s="102">
        <v>4032</v>
      </c>
      <c r="AI45" s="102">
        <v>2</v>
      </c>
    </row>
    <row r="46" spans="1:35" x14ac:dyDescent="0.2">
      <c r="A46" s="107"/>
      <c r="B46" s="101" t="s">
        <v>96</v>
      </c>
      <c r="C46" s="101" t="s">
        <v>94</v>
      </c>
      <c r="D46" s="105">
        <v>4411</v>
      </c>
      <c r="E46" s="105">
        <v>822</v>
      </c>
      <c r="F46" s="105">
        <v>5233</v>
      </c>
      <c r="G46" s="104">
        <v>0.148343208251042</v>
      </c>
      <c r="H46" s="105">
        <v>0</v>
      </c>
      <c r="I46" s="105">
        <v>0</v>
      </c>
      <c r="J46" s="105">
        <v>0</v>
      </c>
      <c r="K46" s="125">
        <v>0</v>
      </c>
      <c r="L46" s="102">
        <v>0</v>
      </c>
      <c r="M46" s="104">
        <v>0</v>
      </c>
      <c r="N46" s="102">
        <v>5233</v>
      </c>
      <c r="O46" s="104">
        <v>0.148343208251042</v>
      </c>
      <c r="P46" s="102">
        <v>1649</v>
      </c>
      <c r="Q46" s="102">
        <v>6882</v>
      </c>
      <c r="R46" s="104">
        <v>0.16269640141915898</v>
      </c>
      <c r="S46" s="103">
        <v>0</v>
      </c>
      <c r="T46" s="101" t="s">
        <v>73</v>
      </c>
      <c r="U46" s="101" t="s">
        <v>73</v>
      </c>
      <c r="V46" s="102">
        <v>3967</v>
      </c>
      <c r="W46" s="102">
        <v>4557</v>
      </c>
      <c r="X46" s="102">
        <v>590</v>
      </c>
      <c r="Y46" s="102">
        <v>0</v>
      </c>
      <c r="Z46" s="102">
        <v>0</v>
      </c>
      <c r="AA46" s="102">
        <v>0</v>
      </c>
      <c r="AB46" s="102">
        <v>0</v>
      </c>
      <c r="AC46" s="102">
        <v>1362</v>
      </c>
      <c r="AD46" s="102">
        <v>4557</v>
      </c>
      <c r="AE46" s="102">
        <v>5919</v>
      </c>
      <c r="AF46" s="101" t="s">
        <v>95</v>
      </c>
      <c r="AG46" s="107"/>
      <c r="AH46" s="102">
        <v>4032</v>
      </c>
      <c r="AI46" s="102">
        <v>2</v>
      </c>
    </row>
    <row r="47" spans="1:35" x14ac:dyDescent="0.2">
      <c r="A47" s="107"/>
      <c r="B47" s="101" t="s">
        <v>93</v>
      </c>
      <c r="C47" s="101" t="s">
        <v>91</v>
      </c>
      <c r="D47" s="105">
        <v>7770</v>
      </c>
      <c r="E47" s="105">
        <v>130</v>
      </c>
      <c r="F47" s="105">
        <v>7900</v>
      </c>
      <c r="G47" s="104">
        <v>3.7153735066299098E-2</v>
      </c>
      <c r="H47" s="105">
        <v>0</v>
      </c>
      <c r="I47" s="105">
        <v>0</v>
      </c>
      <c r="J47" s="105">
        <v>0</v>
      </c>
      <c r="K47" s="125">
        <v>0</v>
      </c>
      <c r="L47" s="102">
        <v>0</v>
      </c>
      <c r="M47" s="104">
        <v>0</v>
      </c>
      <c r="N47" s="102">
        <v>7900</v>
      </c>
      <c r="O47" s="104">
        <v>3.7153735066299098E-2</v>
      </c>
      <c r="P47" s="102">
        <v>961</v>
      </c>
      <c r="Q47" s="102">
        <v>8861</v>
      </c>
      <c r="R47" s="104">
        <v>4.4806037023935902E-2</v>
      </c>
      <c r="S47" s="103">
        <v>0</v>
      </c>
      <c r="T47" s="101" t="s">
        <v>73</v>
      </c>
      <c r="U47" s="101" t="s">
        <v>73</v>
      </c>
      <c r="V47" s="102">
        <v>7527</v>
      </c>
      <c r="W47" s="102">
        <v>7617</v>
      </c>
      <c r="X47" s="102">
        <v>90</v>
      </c>
      <c r="Y47" s="102">
        <v>0</v>
      </c>
      <c r="Z47" s="102">
        <v>0</v>
      </c>
      <c r="AA47" s="102">
        <v>0</v>
      </c>
      <c r="AB47" s="102">
        <v>0</v>
      </c>
      <c r="AC47" s="102">
        <v>864</v>
      </c>
      <c r="AD47" s="102">
        <v>7617</v>
      </c>
      <c r="AE47" s="102">
        <v>8481</v>
      </c>
      <c r="AF47" s="101" t="s">
        <v>92</v>
      </c>
      <c r="AG47" s="107"/>
      <c r="AH47" s="102">
        <v>4032</v>
      </c>
      <c r="AI47" s="102">
        <v>2</v>
      </c>
    </row>
    <row r="48" spans="1:35" x14ac:dyDescent="0.2">
      <c r="A48" s="107"/>
      <c r="B48" s="101" t="s">
        <v>90</v>
      </c>
      <c r="C48" s="101" t="s">
        <v>88</v>
      </c>
      <c r="D48" s="105">
        <v>5093</v>
      </c>
      <c r="E48" s="105">
        <v>10</v>
      </c>
      <c r="F48" s="105">
        <v>5103</v>
      </c>
      <c r="G48" s="104">
        <v>3.09090909090909E-2</v>
      </c>
      <c r="H48" s="105">
        <v>0</v>
      </c>
      <c r="I48" s="105">
        <v>0</v>
      </c>
      <c r="J48" s="105">
        <v>0</v>
      </c>
      <c r="K48" s="125">
        <v>0</v>
      </c>
      <c r="L48" s="102">
        <v>0</v>
      </c>
      <c r="M48" s="104">
        <v>0</v>
      </c>
      <c r="N48" s="102">
        <v>5103</v>
      </c>
      <c r="O48" s="104">
        <v>3.09090909090909E-2</v>
      </c>
      <c r="P48" s="102">
        <v>283</v>
      </c>
      <c r="Q48" s="102">
        <v>5386</v>
      </c>
      <c r="R48" s="104">
        <v>2.9237531052933301E-2</v>
      </c>
      <c r="S48" s="103">
        <v>0</v>
      </c>
      <c r="T48" s="101" t="s">
        <v>73</v>
      </c>
      <c r="U48" s="101" t="s">
        <v>73</v>
      </c>
      <c r="V48" s="102">
        <v>4922</v>
      </c>
      <c r="W48" s="102">
        <v>4950</v>
      </c>
      <c r="X48" s="102">
        <v>28</v>
      </c>
      <c r="Y48" s="102">
        <v>0</v>
      </c>
      <c r="Z48" s="102">
        <v>0</v>
      </c>
      <c r="AA48" s="102">
        <v>0</v>
      </c>
      <c r="AB48" s="102">
        <v>0</v>
      </c>
      <c r="AC48" s="102">
        <v>283</v>
      </c>
      <c r="AD48" s="102">
        <v>4950</v>
      </c>
      <c r="AE48" s="102">
        <v>5233</v>
      </c>
      <c r="AF48" s="101" t="s">
        <v>89</v>
      </c>
      <c r="AG48" s="107"/>
      <c r="AH48" s="102">
        <v>4032</v>
      </c>
      <c r="AI48" s="102">
        <v>2</v>
      </c>
    </row>
    <row r="49" spans="1:35" x14ac:dyDescent="0.2">
      <c r="A49" s="107"/>
      <c r="B49" s="101" t="s">
        <v>87</v>
      </c>
      <c r="C49" s="101" t="s">
        <v>85</v>
      </c>
      <c r="D49" s="105">
        <v>973</v>
      </c>
      <c r="E49" s="105">
        <v>14</v>
      </c>
      <c r="F49" s="105">
        <v>987</v>
      </c>
      <c r="G49" s="104">
        <v>-6.3567362428842505E-2</v>
      </c>
      <c r="H49" s="105">
        <v>0</v>
      </c>
      <c r="I49" s="105">
        <v>0</v>
      </c>
      <c r="J49" s="105">
        <v>0</v>
      </c>
      <c r="K49" s="125">
        <v>0</v>
      </c>
      <c r="L49" s="102">
        <v>0</v>
      </c>
      <c r="M49" s="104">
        <v>0</v>
      </c>
      <c r="N49" s="102">
        <v>987</v>
      </c>
      <c r="O49" s="104">
        <v>-6.3567362428842505E-2</v>
      </c>
      <c r="P49" s="102">
        <v>733</v>
      </c>
      <c r="Q49" s="102">
        <v>1720</v>
      </c>
      <c r="R49" s="104">
        <v>3.3653846153846194E-2</v>
      </c>
      <c r="S49" s="103">
        <v>0</v>
      </c>
      <c r="T49" s="101" t="s">
        <v>73</v>
      </c>
      <c r="U49" s="101" t="s">
        <v>73</v>
      </c>
      <c r="V49" s="102">
        <v>1040</v>
      </c>
      <c r="W49" s="102">
        <v>1054</v>
      </c>
      <c r="X49" s="102">
        <v>14</v>
      </c>
      <c r="Y49" s="102">
        <v>0</v>
      </c>
      <c r="Z49" s="102">
        <v>0</v>
      </c>
      <c r="AA49" s="102">
        <v>0</v>
      </c>
      <c r="AB49" s="102">
        <v>0</v>
      </c>
      <c r="AC49" s="102">
        <v>610</v>
      </c>
      <c r="AD49" s="102">
        <v>1054</v>
      </c>
      <c r="AE49" s="102">
        <v>1664</v>
      </c>
      <c r="AF49" s="101" t="s">
        <v>86</v>
      </c>
      <c r="AG49" s="107"/>
      <c r="AH49" s="102">
        <v>4032</v>
      </c>
      <c r="AI49" s="102">
        <v>2</v>
      </c>
    </row>
    <row r="50" spans="1:35" x14ac:dyDescent="0.2">
      <c r="A50" s="107"/>
      <c r="B50" s="101" t="s">
        <v>84</v>
      </c>
      <c r="C50" s="101" t="s">
        <v>82</v>
      </c>
      <c r="D50" s="105">
        <v>4592</v>
      </c>
      <c r="E50" s="105">
        <v>924</v>
      </c>
      <c r="F50" s="105">
        <v>5516</v>
      </c>
      <c r="G50" s="104">
        <v>-6.19047619047619E-2</v>
      </c>
      <c r="H50" s="105">
        <v>0</v>
      </c>
      <c r="I50" s="105">
        <v>0</v>
      </c>
      <c r="J50" s="105">
        <v>0</v>
      </c>
      <c r="K50" s="125">
        <v>0</v>
      </c>
      <c r="L50" s="102">
        <v>0</v>
      </c>
      <c r="M50" s="104">
        <v>0</v>
      </c>
      <c r="N50" s="102">
        <v>5516</v>
      </c>
      <c r="O50" s="104">
        <v>-6.19047619047619E-2</v>
      </c>
      <c r="P50" s="102">
        <v>2009</v>
      </c>
      <c r="Q50" s="102">
        <v>7525</v>
      </c>
      <c r="R50" s="104">
        <v>-2.63941001423211E-2</v>
      </c>
      <c r="S50" s="103">
        <v>0</v>
      </c>
      <c r="T50" s="101" t="s">
        <v>73</v>
      </c>
      <c r="U50" s="101" t="s">
        <v>73</v>
      </c>
      <c r="V50" s="102">
        <v>4730</v>
      </c>
      <c r="W50" s="102">
        <v>5880</v>
      </c>
      <c r="X50" s="102">
        <v>1150</v>
      </c>
      <c r="Y50" s="102">
        <v>0</v>
      </c>
      <c r="Z50" s="102">
        <v>0</v>
      </c>
      <c r="AA50" s="102">
        <v>0</v>
      </c>
      <c r="AB50" s="102">
        <v>0</v>
      </c>
      <c r="AC50" s="102">
        <v>1849</v>
      </c>
      <c r="AD50" s="102">
        <v>5880</v>
      </c>
      <c r="AE50" s="102">
        <v>7729</v>
      </c>
      <c r="AF50" s="101" t="s">
        <v>83</v>
      </c>
      <c r="AG50" s="107"/>
      <c r="AH50" s="102">
        <v>4032</v>
      </c>
      <c r="AI50" s="102">
        <v>2</v>
      </c>
    </row>
    <row r="51" spans="1:35" x14ac:dyDescent="0.2">
      <c r="A51" s="107"/>
      <c r="B51" s="101" t="s">
        <v>81</v>
      </c>
      <c r="C51" s="101" t="s">
        <v>79</v>
      </c>
      <c r="D51" s="105">
        <v>873</v>
      </c>
      <c r="E51" s="105">
        <v>38</v>
      </c>
      <c r="F51" s="105">
        <v>911</v>
      </c>
      <c r="G51" s="104">
        <v>-1.51351351351351E-2</v>
      </c>
      <c r="H51" s="105">
        <v>0</v>
      </c>
      <c r="I51" s="105">
        <v>0</v>
      </c>
      <c r="J51" s="105">
        <v>0</v>
      </c>
      <c r="K51" s="125">
        <v>0</v>
      </c>
      <c r="L51" s="102">
        <v>0</v>
      </c>
      <c r="M51" s="104">
        <v>0</v>
      </c>
      <c r="N51" s="102">
        <v>911</v>
      </c>
      <c r="O51" s="104">
        <v>-1.51351351351351E-2</v>
      </c>
      <c r="P51" s="102">
        <v>1243</v>
      </c>
      <c r="Q51" s="102">
        <v>2154</v>
      </c>
      <c r="R51" s="104">
        <v>-6.4575645756457609E-3</v>
      </c>
      <c r="S51" s="103">
        <v>0</v>
      </c>
      <c r="T51" s="101" t="s">
        <v>73</v>
      </c>
      <c r="U51" s="101" t="s">
        <v>73</v>
      </c>
      <c r="V51" s="102">
        <v>887</v>
      </c>
      <c r="W51" s="102">
        <v>925</v>
      </c>
      <c r="X51" s="102">
        <v>38</v>
      </c>
      <c r="Y51" s="102">
        <v>0</v>
      </c>
      <c r="Z51" s="102">
        <v>0</v>
      </c>
      <c r="AA51" s="102">
        <v>0</v>
      </c>
      <c r="AB51" s="102">
        <v>0</v>
      </c>
      <c r="AC51" s="102">
        <v>1243</v>
      </c>
      <c r="AD51" s="102">
        <v>925</v>
      </c>
      <c r="AE51" s="102">
        <v>2168</v>
      </c>
      <c r="AF51" s="101" t="s">
        <v>80</v>
      </c>
      <c r="AG51" s="107"/>
      <c r="AH51" s="102">
        <v>4032</v>
      </c>
      <c r="AI51" s="102">
        <v>2</v>
      </c>
    </row>
    <row r="52" spans="1:35" x14ac:dyDescent="0.2">
      <c r="A52" s="107"/>
      <c r="B52" s="101" t="s">
        <v>78</v>
      </c>
      <c r="C52" s="101" t="s">
        <v>76</v>
      </c>
      <c r="D52" s="105">
        <v>492</v>
      </c>
      <c r="E52" s="105">
        <v>0</v>
      </c>
      <c r="F52" s="105">
        <v>492</v>
      </c>
      <c r="G52" s="104">
        <v>-3.1496062992125998E-2</v>
      </c>
      <c r="H52" s="105">
        <v>0</v>
      </c>
      <c r="I52" s="105">
        <v>0</v>
      </c>
      <c r="J52" s="105">
        <v>0</v>
      </c>
      <c r="K52" s="125">
        <v>0</v>
      </c>
      <c r="L52" s="102">
        <v>0</v>
      </c>
      <c r="M52" s="104">
        <v>0</v>
      </c>
      <c r="N52" s="102">
        <v>492</v>
      </c>
      <c r="O52" s="104">
        <v>-3.1496062992125998E-2</v>
      </c>
      <c r="P52" s="102">
        <v>0</v>
      </c>
      <c r="Q52" s="102">
        <v>492</v>
      </c>
      <c r="R52" s="104">
        <v>-3.1496062992125998E-2</v>
      </c>
      <c r="S52" s="103">
        <v>0</v>
      </c>
      <c r="T52" s="101" t="s">
        <v>73</v>
      </c>
      <c r="U52" s="101" t="s">
        <v>73</v>
      </c>
      <c r="V52" s="102">
        <v>508</v>
      </c>
      <c r="W52" s="102">
        <v>508</v>
      </c>
      <c r="X52" s="102">
        <v>0</v>
      </c>
      <c r="Y52" s="102">
        <v>0</v>
      </c>
      <c r="Z52" s="102">
        <v>0</v>
      </c>
      <c r="AA52" s="102">
        <v>0</v>
      </c>
      <c r="AB52" s="102">
        <v>0</v>
      </c>
      <c r="AC52" s="102">
        <v>0</v>
      </c>
      <c r="AD52" s="102">
        <v>508</v>
      </c>
      <c r="AE52" s="102">
        <v>508</v>
      </c>
      <c r="AF52" s="101" t="s">
        <v>77</v>
      </c>
      <c r="AG52" s="107"/>
      <c r="AH52" s="102">
        <v>4032</v>
      </c>
      <c r="AI52" s="102">
        <v>2</v>
      </c>
    </row>
    <row r="53" spans="1:35" x14ac:dyDescent="0.2">
      <c r="A53" s="106"/>
      <c r="B53" s="101" t="s">
        <v>75</v>
      </c>
      <c r="C53" s="101" t="s">
        <v>72</v>
      </c>
      <c r="D53" s="105">
        <v>8935</v>
      </c>
      <c r="E53" s="105">
        <v>32</v>
      </c>
      <c r="F53" s="105">
        <v>8967</v>
      </c>
      <c r="G53" s="104">
        <v>3.7366959740860704E-2</v>
      </c>
      <c r="H53" s="105">
        <v>0</v>
      </c>
      <c r="I53" s="105">
        <v>0</v>
      </c>
      <c r="J53" s="105">
        <v>0</v>
      </c>
      <c r="K53" s="125">
        <v>0</v>
      </c>
      <c r="L53" s="102">
        <v>0</v>
      </c>
      <c r="M53" s="104">
        <v>0</v>
      </c>
      <c r="N53" s="102">
        <v>8967</v>
      </c>
      <c r="O53" s="104">
        <v>3.7366959740860704E-2</v>
      </c>
      <c r="P53" s="102">
        <v>116</v>
      </c>
      <c r="Q53" s="102">
        <v>9083</v>
      </c>
      <c r="R53" s="104">
        <v>3.9482719157702004E-2</v>
      </c>
      <c r="S53" s="103">
        <v>0</v>
      </c>
      <c r="T53" s="101" t="s">
        <v>73</v>
      </c>
      <c r="U53" s="101" t="s">
        <v>73</v>
      </c>
      <c r="V53" s="102">
        <v>8580</v>
      </c>
      <c r="W53" s="102">
        <v>8644</v>
      </c>
      <c r="X53" s="102">
        <v>64</v>
      </c>
      <c r="Y53" s="102">
        <v>0</v>
      </c>
      <c r="Z53" s="102">
        <v>0</v>
      </c>
      <c r="AA53" s="102">
        <v>0</v>
      </c>
      <c r="AB53" s="102">
        <v>0</v>
      </c>
      <c r="AC53" s="102">
        <v>94</v>
      </c>
      <c r="AD53" s="102">
        <v>8644</v>
      </c>
      <c r="AE53" s="102">
        <v>8738</v>
      </c>
      <c r="AF53" s="101" t="s">
        <v>74</v>
      </c>
      <c r="AG53" s="106"/>
      <c r="AH53" s="102">
        <v>4032</v>
      </c>
      <c r="AI53" s="102">
        <v>2</v>
      </c>
    </row>
    <row r="54" spans="1:35" x14ac:dyDescent="0.2">
      <c r="A54" s="117">
        <v>0</v>
      </c>
      <c r="B54" s="117">
        <v>0</v>
      </c>
      <c r="C54" s="117">
        <v>0</v>
      </c>
      <c r="D54" s="118">
        <v>107810</v>
      </c>
      <c r="E54" s="118">
        <v>3154</v>
      </c>
      <c r="F54" s="118">
        <v>110964</v>
      </c>
      <c r="G54" s="119">
        <v>5.4961353070363095E-2</v>
      </c>
      <c r="H54" s="118">
        <v>1462</v>
      </c>
      <c r="I54" s="118">
        <v>0</v>
      </c>
      <c r="J54" s="118">
        <v>1462</v>
      </c>
      <c r="K54" s="126">
        <v>0.46492985971943906</v>
      </c>
      <c r="L54" s="127">
        <v>6225</v>
      </c>
      <c r="M54" s="119">
        <v>0.231941420938057</v>
      </c>
      <c r="N54" s="127">
        <v>118651</v>
      </c>
      <c r="O54" s="119">
        <v>6.66792527464624E-2</v>
      </c>
      <c r="P54" s="127">
        <v>24648</v>
      </c>
      <c r="Q54" s="127">
        <v>143299</v>
      </c>
      <c r="R54" s="119">
        <v>7.2139880440231299E-2</v>
      </c>
      <c r="S54" s="100">
        <v>0</v>
      </c>
      <c r="T54" s="97">
        <v>0</v>
      </c>
      <c r="U54" s="97">
        <v>0</v>
      </c>
      <c r="V54" s="98">
        <v>102147</v>
      </c>
      <c r="W54" s="98">
        <v>105183</v>
      </c>
      <c r="X54" s="98">
        <v>3036</v>
      </c>
      <c r="Y54" s="98">
        <v>998</v>
      </c>
      <c r="Z54" s="98">
        <v>998</v>
      </c>
      <c r="AA54" s="98">
        <v>0</v>
      </c>
      <c r="AB54" s="98">
        <v>5053</v>
      </c>
      <c r="AC54" s="98">
        <v>22423</v>
      </c>
      <c r="AD54" s="98">
        <v>111234</v>
      </c>
      <c r="AE54" s="98">
        <v>133657</v>
      </c>
      <c r="AF54" s="97">
        <v>0</v>
      </c>
      <c r="AG54" s="97" t="s">
        <v>47</v>
      </c>
      <c r="AH54" s="98">
        <v>116928</v>
      </c>
      <c r="AI54" s="98">
        <v>58</v>
      </c>
    </row>
    <row r="55" spans="1:35" s="110" customFormat="1" ht="22.5" x14ac:dyDescent="0.2">
      <c r="A55" s="120" t="s">
        <v>246</v>
      </c>
      <c r="B55" s="121"/>
      <c r="C55" s="121"/>
      <c r="D55" s="122">
        <f>D54+D24+D14</f>
        <v>596238</v>
      </c>
      <c r="E55" s="122">
        <f>E54+E24+E14</f>
        <v>72146</v>
      </c>
      <c r="F55" s="122">
        <f>F54+F24+F14</f>
        <v>668384</v>
      </c>
      <c r="G55" s="128">
        <f>((F54+F24+F14)-(W54+W24+W14))/(W54+W24+W14)</f>
        <v>4.6259423447792221E-2</v>
      </c>
      <c r="H55" s="122">
        <f>H54+H24+H14</f>
        <v>65550</v>
      </c>
      <c r="I55" s="122">
        <f>I54+I24+I14</f>
        <v>246</v>
      </c>
      <c r="J55" s="122">
        <f>J54+J24+J14</f>
        <v>65796</v>
      </c>
      <c r="K55" s="128">
        <f>((J54+J24+J14)-(Z54+Z24+Z14))/(Z54+Z24+Z14)</f>
        <v>-8.4500967037248326E-2</v>
      </c>
      <c r="L55" s="122">
        <f>L54+L24+L14</f>
        <v>10073</v>
      </c>
      <c r="M55" s="128">
        <f>((L54+L24+L14)-(AB54+AB24+AB14))/(AB54+AB24+AB14)</f>
        <v>-8.201950241501868E-2</v>
      </c>
      <c r="N55" s="122">
        <f>N54+N24+N14</f>
        <v>744253</v>
      </c>
      <c r="O55" s="128">
        <f>((N54+N24+N14)-(AD54+AD24+AD14))/(AD54+AD24+AD14)</f>
        <v>3.1286979993736787E-2</v>
      </c>
      <c r="P55" s="122">
        <f>P54+P24+P14</f>
        <v>48729</v>
      </c>
      <c r="Q55" s="122">
        <f>Q54+Q24+Q14</f>
        <v>792982</v>
      </c>
      <c r="R55" s="128">
        <f>((Q54+Q24+Q14)-(AE54+AE24+AE14))/(AE54+AE24+AE14)</f>
        <v>3.667670248272057E-2</v>
      </c>
    </row>
    <row r="56" spans="1:35" s="110" customFormat="1" x14ac:dyDescent="0.2">
      <c r="A56" s="120" t="s">
        <v>70</v>
      </c>
      <c r="B56" s="121"/>
      <c r="C56" s="121"/>
      <c r="D56" s="122">
        <f>D54+D24+D14+D9</f>
        <v>1218263</v>
      </c>
      <c r="E56" s="122">
        <f t="shared" ref="E56:Q56" si="0">E54+E24+E14+E9</f>
        <v>131910</v>
      </c>
      <c r="F56" s="122">
        <f t="shared" si="0"/>
        <v>1350173</v>
      </c>
      <c r="G56" s="128">
        <f>((F54+F24+F14+F9)-(W54+W24+W14+W9))/(W54+W24+W14+W9)</f>
        <v>1.4724394832032021E-2</v>
      </c>
      <c r="H56" s="122">
        <f t="shared" si="0"/>
        <v>334299</v>
      </c>
      <c r="I56" s="122">
        <f t="shared" si="0"/>
        <v>9946</v>
      </c>
      <c r="J56" s="122">
        <f t="shared" si="0"/>
        <v>344245</v>
      </c>
      <c r="K56" s="128">
        <f>((J54+J24+J14+J9)-(Z54+Z24+Z14+Z9))/(Z54+Z24+Z14+Z9)</f>
        <v>-3.1381718524020955E-2</v>
      </c>
      <c r="L56" s="122">
        <f t="shared" si="0"/>
        <v>40290</v>
      </c>
      <c r="M56" s="128">
        <f>((L54+L24+L14+L9)-(AB54+AB24+AB14+AB9))/(AB54+AB24+AB14+AB9)</f>
        <v>-0.15600058654712279</v>
      </c>
      <c r="N56" s="122">
        <f t="shared" si="0"/>
        <v>1734708</v>
      </c>
      <c r="O56" s="128">
        <f>((N54+N24+N14+N9)-(AD54+AD24+AD14+AD9))/(AD54+AD24+AD14+AD9)</f>
        <v>5.7218137226627656E-4</v>
      </c>
      <c r="P56" s="122">
        <f t="shared" si="0"/>
        <v>54340</v>
      </c>
      <c r="Q56" s="122">
        <f t="shared" si="0"/>
        <v>1789048</v>
      </c>
      <c r="R56" s="128">
        <f>((Q54+Q24+Q14+Q9)-(AE54+AE24+AE14+AE9))/(AE54+AE24+AE14+AE9)</f>
        <v>3.7044621292662608E-3</v>
      </c>
    </row>
    <row r="57" spans="1:35" s="110" customFormat="1" x14ac:dyDescent="0.2">
      <c r="A57" s="120" t="s">
        <v>247</v>
      </c>
      <c r="B57" s="121"/>
      <c r="C57" s="121"/>
      <c r="D57" s="122">
        <f>D54+D24+D14+D9+D5</f>
        <v>1786990</v>
      </c>
      <c r="E57" s="122">
        <f t="shared" ref="E57:Q57" si="1">E54+E24+E14+E9+E5</f>
        <v>349158</v>
      </c>
      <c r="F57" s="122">
        <f t="shared" si="1"/>
        <v>2136148</v>
      </c>
      <c r="G57" s="128">
        <f>((F54+F24+F14+F9+F5)-(W54+W24+W14+W9+W5))/(W54+W24+W14+W9+W5)</f>
        <v>1.9577296121340383E-2</v>
      </c>
      <c r="H57" s="122">
        <f t="shared" si="1"/>
        <v>1038789</v>
      </c>
      <c r="I57" s="122">
        <f t="shared" si="1"/>
        <v>172484</v>
      </c>
      <c r="J57" s="122">
        <f t="shared" si="1"/>
        <v>1211273</v>
      </c>
      <c r="K57" s="128">
        <f>((J54+J24+J14+J9+J5)-(Z54+Z24+Z14+Z9+Z5))/(Z54+Z24+Z14+Z9+Z5)</f>
        <v>1.6183969221011726E-2</v>
      </c>
      <c r="L57" s="122">
        <f t="shared" si="1"/>
        <v>40290</v>
      </c>
      <c r="M57" s="128">
        <f>((L54+L24+L14+L9+L5)-(AB54+AB24+AB14+AB9+AB5))/(AB54+AB24+AB14+AB9+AB5)</f>
        <v>-0.15600058654712279</v>
      </c>
      <c r="N57" s="122">
        <f t="shared" si="1"/>
        <v>3387711</v>
      </c>
      <c r="O57" s="128">
        <f>((N54+N24+N14+N9+N5)-(AD54+AD24+AD14+AD9+AD5))/(AD54+AD24+AD14+AD9+AD5)</f>
        <v>1.5851087755071443E-2</v>
      </c>
      <c r="P57" s="122">
        <f t="shared" si="1"/>
        <v>56814</v>
      </c>
      <c r="Q57" s="122">
        <f t="shared" si="1"/>
        <v>3444525</v>
      </c>
      <c r="R57" s="128">
        <f>((Q54+Q24+Q14+Q9+Q5)-(AE54+AE24+AE14+AE9+AE5))/(AE54+AE24+AE14+AE9+AE5)</f>
        <v>1.7213507859464017E-2</v>
      </c>
    </row>
    <row r="58" spans="1:35" x14ac:dyDescent="0.2">
      <c r="A58" s="109" t="s">
        <v>48</v>
      </c>
      <c r="B58" s="101" t="s">
        <v>68</v>
      </c>
      <c r="C58" s="101" t="s">
        <v>66</v>
      </c>
      <c r="D58" s="105">
        <v>0</v>
      </c>
      <c r="E58" s="105">
        <v>0</v>
      </c>
      <c r="F58" s="105">
        <v>0</v>
      </c>
      <c r="G58" s="104">
        <v>0</v>
      </c>
      <c r="H58" s="105">
        <v>106885</v>
      </c>
      <c r="I58" s="105">
        <v>0</v>
      </c>
      <c r="J58" s="105">
        <v>106885</v>
      </c>
      <c r="K58" s="125">
        <v>8.3301238521881898E-2</v>
      </c>
      <c r="L58" s="102">
        <v>0</v>
      </c>
      <c r="M58" s="104">
        <v>0</v>
      </c>
      <c r="N58" s="102">
        <v>106885</v>
      </c>
      <c r="O58" s="104">
        <v>8.3301238521881898E-2</v>
      </c>
      <c r="P58" s="102">
        <v>0</v>
      </c>
      <c r="Q58" s="102">
        <v>106885</v>
      </c>
      <c r="R58" s="104">
        <v>8.3301238521881898E-2</v>
      </c>
      <c r="S58" s="108">
        <v>6</v>
      </c>
      <c r="T58" s="101" t="s">
        <v>50</v>
      </c>
      <c r="U58" s="101" t="s">
        <v>50</v>
      </c>
      <c r="V58" s="102">
        <v>0</v>
      </c>
      <c r="W58" s="102">
        <v>0</v>
      </c>
      <c r="X58" s="102">
        <v>0</v>
      </c>
      <c r="Y58" s="102">
        <v>98666</v>
      </c>
      <c r="Z58" s="102">
        <v>98666</v>
      </c>
      <c r="AA58" s="102">
        <v>0</v>
      </c>
      <c r="AB58" s="102">
        <v>0</v>
      </c>
      <c r="AC58" s="102">
        <v>0</v>
      </c>
      <c r="AD58" s="102">
        <v>98666</v>
      </c>
      <c r="AE58" s="102">
        <v>98666</v>
      </c>
      <c r="AF58" s="101" t="s">
        <v>67</v>
      </c>
      <c r="AG58" s="109" t="s">
        <v>69</v>
      </c>
      <c r="AH58" s="102">
        <v>4032</v>
      </c>
      <c r="AI58" s="102">
        <v>2</v>
      </c>
    </row>
    <row r="59" spans="1:35" x14ac:dyDescent="0.2">
      <c r="A59" s="107"/>
      <c r="B59" s="101" t="s">
        <v>65</v>
      </c>
      <c r="C59" s="101" t="s">
        <v>63</v>
      </c>
      <c r="D59" s="105">
        <v>114</v>
      </c>
      <c r="E59" s="105">
        <v>0</v>
      </c>
      <c r="F59" s="105">
        <v>114</v>
      </c>
      <c r="G59" s="104">
        <v>-0.72262773722627704</v>
      </c>
      <c r="H59" s="105">
        <v>0</v>
      </c>
      <c r="I59" s="105">
        <v>0</v>
      </c>
      <c r="J59" s="105">
        <v>0</v>
      </c>
      <c r="K59" s="125">
        <v>0</v>
      </c>
      <c r="L59" s="102">
        <v>0</v>
      </c>
      <c r="M59" s="104">
        <v>0</v>
      </c>
      <c r="N59" s="102">
        <v>114</v>
      </c>
      <c r="O59" s="104">
        <v>-0.72262773722627704</v>
      </c>
      <c r="P59" s="102">
        <v>0</v>
      </c>
      <c r="Q59" s="102">
        <v>114</v>
      </c>
      <c r="R59" s="104">
        <v>-0.72262773722627704</v>
      </c>
      <c r="S59" s="103">
        <v>0</v>
      </c>
      <c r="T59" s="101" t="s">
        <v>50</v>
      </c>
      <c r="U59" s="101" t="s">
        <v>50</v>
      </c>
      <c r="V59" s="102">
        <v>411</v>
      </c>
      <c r="W59" s="102">
        <v>411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0</v>
      </c>
      <c r="AD59" s="102">
        <v>411</v>
      </c>
      <c r="AE59" s="102">
        <v>411</v>
      </c>
      <c r="AF59" s="101" t="s">
        <v>64</v>
      </c>
      <c r="AG59" s="107"/>
      <c r="AH59" s="102">
        <v>4032</v>
      </c>
      <c r="AI59" s="102">
        <v>2</v>
      </c>
    </row>
    <row r="60" spans="1:35" x14ac:dyDescent="0.2">
      <c r="A60" s="107"/>
      <c r="B60" s="101" t="s">
        <v>62</v>
      </c>
      <c r="C60" s="101" t="s">
        <v>60</v>
      </c>
      <c r="D60" s="105">
        <v>30324</v>
      </c>
      <c r="E60" s="105">
        <v>156</v>
      </c>
      <c r="F60" s="105">
        <v>30480</v>
      </c>
      <c r="G60" s="104">
        <v>-0.24088463837417801</v>
      </c>
      <c r="H60" s="105">
        <v>65814</v>
      </c>
      <c r="I60" s="105">
        <v>46</v>
      </c>
      <c r="J60" s="105">
        <v>65860</v>
      </c>
      <c r="K60" s="125">
        <v>-5.0105287449159104E-2</v>
      </c>
      <c r="L60" s="102">
        <v>0</v>
      </c>
      <c r="M60" s="104">
        <v>0</v>
      </c>
      <c r="N60" s="102">
        <v>96340</v>
      </c>
      <c r="O60" s="104">
        <v>-0.120070145954734</v>
      </c>
      <c r="P60" s="102">
        <v>681</v>
      </c>
      <c r="Q60" s="102">
        <v>97021</v>
      </c>
      <c r="R60" s="104">
        <v>-0.116633737287287</v>
      </c>
      <c r="S60" s="103">
        <v>0</v>
      </c>
      <c r="T60" s="101" t="s">
        <v>50</v>
      </c>
      <c r="U60" s="101" t="s">
        <v>50</v>
      </c>
      <c r="V60" s="102">
        <v>40144</v>
      </c>
      <c r="W60" s="102">
        <v>40152</v>
      </c>
      <c r="X60" s="102">
        <v>8</v>
      </c>
      <c r="Y60" s="102">
        <v>69048</v>
      </c>
      <c r="Z60" s="102">
        <v>69334</v>
      </c>
      <c r="AA60" s="102">
        <v>286</v>
      </c>
      <c r="AB60" s="102">
        <v>0</v>
      </c>
      <c r="AC60" s="102">
        <v>345</v>
      </c>
      <c r="AD60" s="102">
        <v>109486</v>
      </c>
      <c r="AE60" s="102">
        <v>109831</v>
      </c>
      <c r="AF60" s="101" t="s">
        <v>61</v>
      </c>
      <c r="AG60" s="107"/>
      <c r="AH60" s="102">
        <v>4032</v>
      </c>
      <c r="AI60" s="102">
        <v>2</v>
      </c>
    </row>
    <row r="61" spans="1:35" x14ac:dyDescent="0.2">
      <c r="A61" s="107"/>
      <c r="B61" s="101" t="s">
        <v>59</v>
      </c>
      <c r="C61" s="101" t="s">
        <v>57</v>
      </c>
      <c r="D61" s="105">
        <v>0</v>
      </c>
      <c r="E61" s="105">
        <v>0</v>
      </c>
      <c r="F61" s="105">
        <v>0</v>
      </c>
      <c r="G61" s="104">
        <v>-1</v>
      </c>
      <c r="H61" s="105">
        <v>0</v>
      </c>
      <c r="I61" s="105">
        <v>0</v>
      </c>
      <c r="J61" s="105">
        <v>0</v>
      </c>
      <c r="K61" s="125">
        <v>0</v>
      </c>
      <c r="L61" s="102">
        <v>0</v>
      </c>
      <c r="M61" s="104">
        <v>0</v>
      </c>
      <c r="N61" s="102">
        <v>0</v>
      </c>
      <c r="O61" s="104">
        <v>-1</v>
      </c>
      <c r="P61" s="102">
        <v>0</v>
      </c>
      <c r="Q61" s="102">
        <v>0</v>
      </c>
      <c r="R61" s="104">
        <v>-1</v>
      </c>
      <c r="S61" s="103">
        <v>0</v>
      </c>
      <c r="T61" s="101" t="s">
        <v>50</v>
      </c>
      <c r="U61" s="101" t="s">
        <v>50</v>
      </c>
      <c r="V61" s="102">
        <v>1854</v>
      </c>
      <c r="W61" s="102">
        <v>1854</v>
      </c>
      <c r="X61" s="102">
        <v>0</v>
      </c>
      <c r="Y61" s="102">
        <v>0</v>
      </c>
      <c r="Z61" s="102">
        <v>0</v>
      </c>
      <c r="AA61" s="102">
        <v>0</v>
      </c>
      <c r="AB61" s="102">
        <v>0</v>
      </c>
      <c r="AC61" s="102">
        <v>0</v>
      </c>
      <c r="AD61" s="102">
        <v>1854</v>
      </c>
      <c r="AE61" s="102">
        <v>1854</v>
      </c>
      <c r="AF61" s="101" t="s">
        <v>58</v>
      </c>
      <c r="AG61" s="107"/>
      <c r="AH61" s="102">
        <v>4032</v>
      </c>
      <c r="AI61" s="102">
        <v>2</v>
      </c>
    </row>
    <row r="62" spans="1:35" x14ac:dyDescent="0.2">
      <c r="A62" s="107"/>
      <c r="B62" s="101" t="s">
        <v>56</v>
      </c>
      <c r="C62" s="101" t="s">
        <v>54</v>
      </c>
      <c r="D62" s="105">
        <v>3563</v>
      </c>
      <c r="E62" s="105">
        <v>0</v>
      </c>
      <c r="F62" s="105">
        <v>3563</v>
      </c>
      <c r="G62" s="104">
        <v>6.42174432497013E-2</v>
      </c>
      <c r="H62" s="105">
        <v>0</v>
      </c>
      <c r="I62" s="105">
        <v>0</v>
      </c>
      <c r="J62" s="105">
        <v>0</v>
      </c>
      <c r="K62" s="125">
        <v>0</v>
      </c>
      <c r="L62" s="102">
        <v>0</v>
      </c>
      <c r="M62" s="104">
        <v>0</v>
      </c>
      <c r="N62" s="102">
        <v>3563</v>
      </c>
      <c r="O62" s="104">
        <v>6.42174432497013E-2</v>
      </c>
      <c r="P62" s="102">
        <v>18</v>
      </c>
      <c r="Q62" s="102">
        <v>3581</v>
      </c>
      <c r="R62" s="104">
        <v>6.9593787335722801E-2</v>
      </c>
      <c r="S62" s="103">
        <v>0</v>
      </c>
      <c r="T62" s="101" t="s">
        <v>50</v>
      </c>
      <c r="U62" s="101" t="s">
        <v>50</v>
      </c>
      <c r="V62" s="102">
        <v>3348</v>
      </c>
      <c r="W62" s="102">
        <v>3348</v>
      </c>
      <c r="X62" s="102">
        <v>0</v>
      </c>
      <c r="Y62" s="102">
        <v>0</v>
      </c>
      <c r="Z62" s="102">
        <v>0</v>
      </c>
      <c r="AA62" s="102">
        <v>0</v>
      </c>
      <c r="AB62" s="102">
        <v>0</v>
      </c>
      <c r="AC62" s="102">
        <v>0</v>
      </c>
      <c r="AD62" s="102">
        <v>3348</v>
      </c>
      <c r="AE62" s="102">
        <v>3348</v>
      </c>
      <c r="AF62" s="101" t="s">
        <v>55</v>
      </c>
      <c r="AG62" s="107"/>
      <c r="AH62" s="102">
        <v>4032</v>
      </c>
      <c r="AI62" s="102">
        <v>2</v>
      </c>
    </row>
    <row r="63" spans="1:35" x14ac:dyDescent="0.2">
      <c r="A63" s="106"/>
      <c r="B63" s="101" t="s">
        <v>53</v>
      </c>
      <c r="C63" s="101" t="s">
        <v>49</v>
      </c>
      <c r="D63" s="105">
        <v>423</v>
      </c>
      <c r="E63" s="105">
        <v>0</v>
      </c>
      <c r="F63" s="105">
        <v>423</v>
      </c>
      <c r="G63" s="104">
        <v>-0.19274809160305303</v>
      </c>
      <c r="H63" s="105">
        <v>0</v>
      </c>
      <c r="I63" s="105">
        <v>0</v>
      </c>
      <c r="J63" s="105">
        <v>0</v>
      </c>
      <c r="K63" s="125">
        <v>0</v>
      </c>
      <c r="L63" s="102">
        <v>0</v>
      </c>
      <c r="M63" s="104">
        <v>0</v>
      </c>
      <c r="N63" s="102">
        <v>423</v>
      </c>
      <c r="O63" s="104">
        <v>-0.19274809160305303</v>
      </c>
      <c r="P63" s="102">
        <v>0</v>
      </c>
      <c r="Q63" s="102">
        <v>423</v>
      </c>
      <c r="R63" s="104">
        <v>-0.19274809160305303</v>
      </c>
      <c r="S63" s="103">
        <v>0</v>
      </c>
      <c r="T63" s="101" t="s">
        <v>50</v>
      </c>
      <c r="U63" s="101" t="s">
        <v>50</v>
      </c>
      <c r="V63" s="102">
        <v>524</v>
      </c>
      <c r="W63" s="102">
        <v>524</v>
      </c>
      <c r="X63" s="102">
        <v>0</v>
      </c>
      <c r="Y63" s="102">
        <v>0</v>
      </c>
      <c r="Z63" s="102">
        <v>0</v>
      </c>
      <c r="AA63" s="102">
        <v>0</v>
      </c>
      <c r="AB63" s="102">
        <v>0</v>
      </c>
      <c r="AC63" s="102">
        <v>0</v>
      </c>
      <c r="AD63" s="102">
        <v>524</v>
      </c>
      <c r="AE63" s="102">
        <v>524</v>
      </c>
      <c r="AF63" s="101" t="s">
        <v>52</v>
      </c>
      <c r="AG63" s="106"/>
      <c r="AH63" s="102">
        <v>4032</v>
      </c>
      <c r="AI63" s="102">
        <v>2</v>
      </c>
    </row>
    <row r="64" spans="1:35" x14ac:dyDescent="0.2">
      <c r="A64" s="117">
        <v>0</v>
      </c>
      <c r="B64" s="117">
        <v>0</v>
      </c>
      <c r="C64" s="117">
        <v>0</v>
      </c>
      <c r="D64" s="118">
        <v>34424</v>
      </c>
      <c r="E64" s="118">
        <v>156</v>
      </c>
      <c r="F64" s="118">
        <v>34580</v>
      </c>
      <c r="G64" s="119">
        <v>-0.25295426559225703</v>
      </c>
      <c r="H64" s="118">
        <v>172699</v>
      </c>
      <c r="I64" s="118">
        <v>46</v>
      </c>
      <c r="J64" s="118">
        <v>172745</v>
      </c>
      <c r="K64" s="126">
        <v>2.8244047619047603E-2</v>
      </c>
      <c r="L64" s="127">
        <v>0</v>
      </c>
      <c r="M64" s="119">
        <v>0</v>
      </c>
      <c r="N64" s="127">
        <v>207325</v>
      </c>
      <c r="O64" s="119">
        <v>-3.2498168361418493E-2</v>
      </c>
      <c r="P64" s="127">
        <v>699</v>
      </c>
      <c r="Q64" s="127">
        <v>208024</v>
      </c>
      <c r="R64" s="119">
        <v>-3.0796611906780801E-2</v>
      </c>
      <c r="S64" s="100">
        <v>0</v>
      </c>
      <c r="T64" s="97">
        <v>0</v>
      </c>
      <c r="U64" s="97">
        <v>0</v>
      </c>
      <c r="V64" s="98">
        <v>46281</v>
      </c>
      <c r="W64" s="98">
        <v>46289</v>
      </c>
      <c r="X64" s="98">
        <v>8</v>
      </c>
      <c r="Y64" s="98">
        <v>167714</v>
      </c>
      <c r="Z64" s="98">
        <v>168000</v>
      </c>
      <c r="AA64" s="98">
        <v>286</v>
      </c>
      <c r="AB64" s="98">
        <v>0</v>
      </c>
      <c r="AC64" s="98">
        <v>345</v>
      </c>
      <c r="AD64" s="98">
        <v>214289</v>
      </c>
      <c r="AE64" s="98">
        <v>214634</v>
      </c>
      <c r="AF64" s="97">
        <v>0</v>
      </c>
      <c r="AG64" s="97" t="s">
        <v>47</v>
      </c>
      <c r="AH64" s="98">
        <v>24192</v>
      </c>
      <c r="AI64" s="98">
        <v>12</v>
      </c>
    </row>
    <row r="65" spans="1:35" x14ac:dyDescent="0.2">
      <c r="A65" s="117" t="s">
        <v>46</v>
      </c>
      <c r="B65" s="117">
        <v>0</v>
      </c>
      <c r="C65" s="117">
        <v>0</v>
      </c>
      <c r="D65" s="118">
        <v>1821414</v>
      </c>
      <c r="E65" s="118">
        <v>349314</v>
      </c>
      <c r="F65" s="118">
        <v>2170728</v>
      </c>
      <c r="G65" s="119">
        <v>1.36862455753659E-2</v>
      </c>
      <c r="H65" s="118">
        <v>1211488</v>
      </c>
      <c r="I65" s="118">
        <v>172530</v>
      </c>
      <c r="J65" s="118">
        <v>1384018</v>
      </c>
      <c r="K65" s="126">
        <v>1.76737633292205E-2</v>
      </c>
      <c r="L65" s="127">
        <v>40290</v>
      </c>
      <c r="M65" s="119">
        <v>-0.15600058654712301</v>
      </c>
      <c r="N65" s="127">
        <v>3595036</v>
      </c>
      <c r="O65" s="119">
        <v>1.2931868827904501E-2</v>
      </c>
      <c r="P65" s="127">
        <v>57513</v>
      </c>
      <c r="Q65" s="127">
        <v>3652549</v>
      </c>
      <c r="R65" s="119">
        <v>1.4351809423833701E-2</v>
      </c>
      <c r="S65" s="99">
        <v>0</v>
      </c>
      <c r="T65" s="97">
        <v>0</v>
      </c>
      <c r="U65" s="97">
        <v>0</v>
      </c>
      <c r="V65" s="98">
        <v>1817426</v>
      </c>
      <c r="W65" s="98">
        <v>2141420</v>
      </c>
      <c r="X65" s="98">
        <v>323994</v>
      </c>
      <c r="Y65" s="98">
        <v>1203282</v>
      </c>
      <c r="Z65" s="98">
        <v>1359982</v>
      </c>
      <c r="AA65" s="98">
        <v>156700</v>
      </c>
      <c r="AB65" s="98">
        <v>47737</v>
      </c>
      <c r="AC65" s="98">
        <v>51731</v>
      </c>
      <c r="AD65" s="98">
        <v>3549139</v>
      </c>
      <c r="AE65" s="98">
        <v>3600870</v>
      </c>
      <c r="AF65" s="97">
        <v>0</v>
      </c>
      <c r="AG65" s="97">
        <v>0</v>
      </c>
      <c r="AH65" s="98">
        <v>209664</v>
      </c>
      <c r="AI65" s="98">
        <v>104</v>
      </c>
    </row>
  </sheetData>
  <pageMargins left="0.25" right="0.25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3" zoomScaleSheetLayoutView="53248" workbookViewId="0">
      <selection activeCell="F32" sqref="F32"/>
    </sheetView>
  </sheetViews>
  <sheetFormatPr defaultColWidth="9.140625" defaultRowHeight="11.25" x14ac:dyDescent="0.2"/>
  <cols>
    <col min="1" max="1" width="23.28515625" style="96" bestFit="1" customWidth="1"/>
    <col min="2" max="2" width="4.7109375" style="96" bestFit="1" customWidth="1"/>
    <col min="3" max="3" width="22.140625" style="96" bestFit="1" customWidth="1"/>
    <col min="4" max="15" width="12.7109375" style="96" customWidth="1"/>
    <col min="16" max="16" width="9.42578125" style="96" hidden="1" customWidth="1"/>
    <col min="17" max="17" width="15.28515625" style="96" hidden="1" customWidth="1"/>
    <col min="18" max="18" width="6.7109375" style="96" hidden="1" customWidth="1"/>
    <col min="19" max="19" width="23.42578125" style="96" hidden="1" customWidth="1"/>
    <col min="20" max="20" width="22.7109375" style="96" hidden="1" customWidth="1"/>
    <col min="21" max="21" width="19.28515625" style="96" hidden="1" customWidth="1"/>
    <col min="22" max="22" width="18.85546875" style="96" hidden="1" customWidth="1"/>
    <col min="23" max="23" width="23.85546875" style="96" hidden="1" customWidth="1"/>
    <col min="24" max="24" width="15.5703125" style="96" hidden="1" customWidth="1"/>
    <col min="25" max="25" width="28.7109375" style="96" hidden="1" customWidth="1"/>
    <col min="26" max="26" width="33.85546875" style="96" hidden="1" customWidth="1"/>
    <col min="27" max="16384" width="9.140625" style="96"/>
  </cols>
  <sheetData>
    <row r="1" spans="1:26" ht="15.75" x14ac:dyDescent="0.25">
      <c r="A1" s="115" t="s">
        <v>233</v>
      </c>
    </row>
    <row r="4" spans="1:26" ht="33.75" x14ac:dyDescent="0.2">
      <c r="A4" s="116" t="s">
        <v>232</v>
      </c>
      <c r="B4" s="116" t="s">
        <v>231</v>
      </c>
      <c r="C4" s="116" t="s">
        <v>234</v>
      </c>
      <c r="D4" s="116" t="s">
        <v>235</v>
      </c>
      <c r="E4" s="116" t="s">
        <v>236</v>
      </c>
      <c r="F4" s="116" t="s">
        <v>237</v>
      </c>
      <c r="G4" s="116" t="s">
        <v>238</v>
      </c>
      <c r="H4" s="116" t="s">
        <v>229</v>
      </c>
      <c r="I4" s="116" t="s">
        <v>239</v>
      </c>
      <c r="J4" s="116" t="s">
        <v>240</v>
      </c>
      <c r="K4" s="116" t="s">
        <v>241</v>
      </c>
      <c r="L4" s="116" t="s">
        <v>242</v>
      </c>
      <c r="M4" s="116" t="s">
        <v>243</v>
      </c>
      <c r="N4" s="116" t="s">
        <v>228</v>
      </c>
      <c r="O4" s="116" t="s">
        <v>244</v>
      </c>
      <c r="P4" s="114" t="s">
        <v>227</v>
      </c>
      <c r="Q4" s="114" t="s">
        <v>226</v>
      </c>
      <c r="R4" s="114" t="s">
        <v>225</v>
      </c>
      <c r="S4" s="114" t="s">
        <v>224</v>
      </c>
      <c r="T4" s="114" t="s">
        <v>223</v>
      </c>
      <c r="U4" s="114" t="s">
        <v>222</v>
      </c>
      <c r="V4" s="114" t="s">
        <v>221</v>
      </c>
      <c r="W4" s="114" t="s">
        <v>220</v>
      </c>
      <c r="X4" s="114" t="s">
        <v>219</v>
      </c>
      <c r="Y4" s="114" t="s">
        <v>245</v>
      </c>
      <c r="Z4" s="114" t="s">
        <v>230</v>
      </c>
    </row>
    <row r="5" spans="1:26" x14ac:dyDescent="0.2">
      <c r="A5" s="101" t="s">
        <v>215</v>
      </c>
      <c r="B5" s="101" t="s">
        <v>217</v>
      </c>
      <c r="C5" s="101" t="s">
        <v>215</v>
      </c>
      <c r="D5" s="105">
        <v>8935</v>
      </c>
      <c r="E5" s="104">
        <v>-4.7894854087770109E-3</v>
      </c>
      <c r="F5" s="105">
        <v>8139</v>
      </c>
      <c r="G5" s="104">
        <v>1.3533464566929099E-3</v>
      </c>
      <c r="H5" s="105">
        <v>0</v>
      </c>
      <c r="I5" s="104" t="s">
        <v>51</v>
      </c>
      <c r="J5" s="105">
        <v>17074</v>
      </c>
      <c r="K5" s="104">
        <v>-1.8706886472582701E-3</v>
      </c>
      <c r="L5" s="105">
        <v>657</v>
      </c>
      <c r="M5" s="104">
        <v>0.20550458715596298</v>
      </c>
      <c r="N5" s="105">
        <v>17731</v>
      </c>
      <c r="O5" s="104">
        <v>4.5323211149509894E-3</v>
      </c>
      <c r="P5" s="113">
        <v>1</v>
      </c>
      <c r="Q5" s="101" t="s">
        <v>73</v>
      </c>
      <c r="R5" s="101" t="s">
        <v>50</v>
      </c>
      <c r="S5" s="102">
        <v>8978</v>
      </c>
      <c r="T5" s="102">
        <v>8128</v>
      </c>
      <c r="U5" s="102">
        <v>0</v>
      </c>
      <c r="V5" s="102">
        <v>17106</v>
      </c>
      <c r="W5" s="102">
        <v>545</v>
      </c>
      <c r="X5" s="102">
        <v>17651</v>
      </c>
      <c r="Y5" s="101" t="s">
        <v>218</v>
      </c>
      <c r="Z5" s="101" t="s">
        <v>216</v>
      </c>
    </row>
    <row r="6" spans="1:26" x14ac:dyDescent="0.2">
      <c r="A6" s="109" t="s">
        <v>204</v>
      </c>
      <c r="B6" s="101" t="s">
        <v>213</v>
      </c>
      <c r="C6" s="101" t="s">
        <v>211</v>
      </c>
      <c r="D6" s="105">
        <v>4130</v>
      </c>
      <c r="E6" s="104">
        <v>-5.8582174606792797E-2</v>
      </c>
      <c r="F6" s="105">
        <v>1273</v>
      </c>
      <c r="G6" s="104">
        <v>2.6612903225806502E-2</v>
      </c>
      <c r="H6" s="105">
        <v>1047</v>
      </c>
      <c r="I6" s="104">
        <v>-0.12895174708818599</v>
      </c>
      <c r="J6" s="105">
        <v>6450</v>
      </c>
      <c r="K6" s="104">
        <v>-5.5498608873920004E-2</v>
      </c>
      <c r="L6" s="105">
        <v>620</v>
      </c>
      <c r="M6" s="104">
        <v>0.23752495009980001</v>
      </c>
      <c r="N6" s="105">
        <v>7070</v>
      </c>
      <c r="O6" s="104">
        <v>-3.5470668485675302E-2</v>
      </c>
      <c r="P6" s="108">
        <v>2</v>
      </c>
      <c r="Q6" s="101" t="s">
        <v>73</v>
      </c>
      <c r="R6" s="101" t="s">
        <v>73</v>
      </c>
      <c r="S6" s="102">
        <v>4387</v>
      </c>
      <c r="T6" s="102">
        <v>1240</v>
      </c>
      <c r="U6" s="102">
        <v>1202</v>
      </c>
      <c r="V6" s="102">
        <v>6829</v>
      </c>
      <c r="W6" s="102">
        <v>501</v>
      </c>
      <c r="X6" s="102">
        <v>7330</v>
      </c>
      <c r="Y6" s="109" t="s">
        <v>214</v>
      </c>
      <c r="Z6" s="101" t="s">
        <v>212</v>
      </c>
    </row>
    <row r="7" spans="1:26" x14ac:dyDescent="0.2">
      <c r="A7" s="107"/>
      <c r="B7" s="101" t="s">
        <v>210</v>
      </c>
      <c r="C7" s="101" t="s">
        <v>208</v>
      </c>
      <c r="D7" s="105">
        <v>2369</v>
      </c>
      <c r="E7" s="104">
        <v>-6.8423122296500202E-2</v>
      </c>
      <c r="F7" s="105">
        <v>1536</v>
      </c>
      <c r="G7" s="104">
        <v>-0.20414507772020701</v>
      </c>
      <c r="H7" s="105">
        <v>1229</v>
      </c>
      <c r="I7" s="104">
        <v>-0.18284574468085102</v>
      </c>
      <c r="J7" s="105">
        <v>5134</v>
      </c>
      <c r="K7" s="104">
        <v>-0.14104065584741499</v>
      </c>
      <c r="L7" s="105">
        <v>626</v>
      </c>
      <c r="M7" s="104">
        <v>0.174484052532833</v>
      </c>
      <c r="N7" s="105">
        <v>5760</v>
      </c>
      <c r="O7" s="104">
        <v>-0.115207373271889</v>
      </c>
      <c r="P7" s="103"/>
      <c r="Q7" s="101" t="s">
        <v>73</v>
      </c>
      <c r="R7" s="101" t="s">
        <v>73</v>
      </c>
      <c r="S7" s="102">
        <v>2543</v>
      </c>
      <c r="T7" s="102">
        <v>1930</v>
      </c>
      <c r="U7" s="102">
        <v>1504</v>
      </c>
      <c r="V7" s="102">
        <v>5977</v>
      </c>
      <c r="W7" s="102">
        <v>533</v>
      </c>
      <c r="X7" s="102">
        <v>6510</v>
      </c>
      <c r="Y7" s="107"/>
      <c r="Z7" s="101" t="s">
        <v>209</v>
      </c>
    </row>
    <row r="8" spans="1:26" x14ac:dyDescent="0.2">
      <c r="A8" s="106"/>
      <c r="B8" s="101" t="s">
        <v>207</v>
      </c>
      <c r="C8" s="101" t="s">
        <v>205</v>
      </c>
      <c r="D8" s="105">
        <v>3604</v>
      </c>
      <c r="E8" s="104">
        <v>1.43540669856459E-2</v>
      </c>
      <c r="F8" s="105">
        <v>534</v>
      </c>
      <c r="G8" s="104">
        <v>-4.8128342245989296E-2</v>
      </c>
      <c r="H8" s="105">
        <v>0</v>
      </c>
      <c r="I8" s="104" t="s">
        <v>51</v>
      </c>
      <c r="J8" s="105">
        <v>4138</v>
      </c>
      <c r="K8" s="104">
        <v>5.8337384540593099E-3</v>
      </c>
      <c r="L8" s="105">
        <v>381</v>
      </c>
      <c r="M8" s="104">
        <v>1.8716577540107002E-2</v>
      </c>
      <c r="N8" s="105">
        <v>4519</v>
      </c>
      <c r="O8" s="104">
        <v>6.9073083778966107E-3</v>
      </c>
      <c r="P8" s="103"/>
      <c r="Q8" s="101" t="s">
        <v>73</v>
      </c>
      <c r="R8" s="101" t="s">
        <v>73</v>
      </c>
      <c r="S8" s="102">
        <v>3553</v>
      </c>
      <c r="T8" s="102">
        <v>561</v>
      </c>
      <c r="U8" s="102">
        <v>0</v>
      </c>
      <c r="V8" s="102">
        <v>4114</v>
      </c>
      <c r="W8" s="102">
        <v>374</v>
      </c>
      <c r="X8" s="102">
        <v>4488</v>
      </c>
      <c r="Y8" s="107"/>
      <c r="Z8" s="101" t="s">
        <v>206</v>
      </c>
    </row>
    <row r="9" spans="1:26" x14ac:dyDescent="0.2">
      <c r="A9" s="117" t="s">
        <v>47</v>
      </c>
      <c r="B9" s="117"/>
      <c r="C9" s="117"/>
      <c r="D9" s="118">
        <v>10103</v>
      </c>
      <c r="E9" s="119">
        <v>-3.6249165315272301E-2</v>
      </c>
      <c r="F9" s="118">
        <v>3343</v>
      </c>
      <c r="G9" s="119">
        <v>-0.103993567408202</v>
      </c>
      <c r="H9" s="118">
        <v>2276</v>
      </c>
      <c r="I9" s="119">
        <v>-0.158906134515891</v>
      </c>
      <c r="J9" s="118">
        <v>15722</v>
      </c>
      <c r="K9" s="119">
        <v>-7.0803782505910198E-2</v>
      </c>
      <c r="L9" s="118">
        <v>1627</v>
      </c>
      <c r="M9" s="119">
        <v>0.15553977272727301</v>
      </c>
      <c r="N9" s="118">
        <v>17349</v>
      </c>
      <c r="O9" s="119">
        <v>-5.3415539065910102E-2</v>
      </c>
      <c r="P9" s="100"/>
      <c r="Q9" s="97"/>
      <c r="R9" s="97"/>
      <c r="S9" s="98">
        <v>10483</v>
      </c>
      <c r="T9" s="98">
        <v>3731</v>
      </c>
      <c r="U9" s="98">
        <v>2706</v>
      </c>
      <c r="V9" s="98">
        <v>16920</v>
      </c>
      <c r="W9" s="98">
        <v>1408</v>
      </c>
      <c r="X9" s="98">
        <v>18328</v>
      </c>
      <c r="Y9" s="106"/>
      <c r="Z9" s="97"/>
    </row>
    <row r="10" spans="1:26" x14ac:dyDescent="0.2">
      <c r="A10" s="109" t="s">
        <v>190</v>
      </c>
      <c r="B10" s="101" t="s">
        <v>202</v>
      </c>
      <c r="C10" s="101" t="s">
        <v>200</v>
      </c>
      <c r="D10" s="105">
        <v>2840</v>
      </c>
      <c r="E10" s="104">
        <v>-4.9053959355290803E-3</v>
      </c>
      <c r="F10" s="105">
        <v>21</v>
      </c>
      <c r="G10" s="104">
        <v>-4.5454545454545497E-2</v>
      </c>
      <c r="H10" s="105">
        <v>1</v>
      </c>
      <c r="I10" s="104" t="s">
        <v>51</v>
      </c>
      <c r="J10" s="105">
        <v>2862</v>
      </c>
      <c r="K10" s="104">
        <v>-4.8678720445062603E-3</v>
      </c>
      <c r="L10" s="105">
        <v>429</v>
      </c>
      <c r="M10" s="104">
        <v>0.247093023255814</v>
      </c>
      <c r="N10" s="105">
        <v>3291</v>
      </c>
      <c r="O10" s="104">
        <v>2.2049689440993801E-2</v>
      </c>
      <c r="P10" s="108">
        <v>3</v>
      </c>
      <c r="Q10" s="101" t="s">
        <v>73</v>
      </c>
      <c r="R10" s="101" t="s">
        <v>73</v>
      </c>
      <c r="S10" s="102">
        <v>2854</v>
      </c>
      <c r="T10" s="102">
        <v>22</v>
      </c>
      <c r="U10" s="102">
        <v>0</v>
      </c>
      <c r="V10" s="102">
        <v>2876</v>
      </c>
      <c r="W10" s="102">
        <v>344</v>
      </c>
      <c r="X10" s="102">
        <v>3220</v>
      </c>
      <c r="Y10" s="109" t="s">
        <v>203</v>
      </c>
      <c r="Z10" s="101" t="s">
        <v>201</v>
      </c>
    </row>
    <row r="11" spans="1:26" x14ac:dyDescent="0.2">
      <c r="A11" s="107"/>
      <c r="B11" s="101" t="s">
        <v>199</v>
      </c>
      <c r="C11" s="101" t="s">
        <v>197</v>
      </c>
      <c r="D11" s="105">
        <v>909</v>
      </c>
      <c r="E11" s="104">
        <v>0</v>
      </c>
      <c r="F11" s="105">
        <v>379</v>
      </c>
      <c r="G11" s="104">
        <v>-3.5623409669211195E-2</v>
      </c>
      <c r="H11" s="105">
        <v>0</v>
      </c>
      <c r="I11" s="104">
        <v>-1</v>
      </c>
      <c r="J11" s="105">
        <v>1288</v>
      </c>
      <c r="K11" s="104">
        <v>-1.15118956254797E-2</v>
      </c>
      <c r="L11" s="105">
        <v>102</v>
      </c>
      <c r="M11" s="104">
        <v>-0.45454545454545503</v>
      </c>
      <c r="N11" s="105">
        <v>1390</v>
      </c>
      <c r="O11" s="104">
        <v>-6.7114093959731502E-2</v>
      </c>
      <c r="P11" s="103"/>
      <c r="Q11" s="101" t="s">
        <v>73</v>
      </c>
      <c r="R11" s="101" t="s">
        <v>73</v>
      </c>
      <c r="S11" s="102">
        <v>909</v>
      </c>
      <c r="T11" s="102">
        <v>393</v>
      </c>
      <c r="U11" s="102">
        <v>1</v>
      </c>
      <c r="V11" s="102">
        <v>1303</v>
      </c>
      <c r="W11" s="102">
        <v>187</v>
      </c>
      <c r="X11" s="102">
        <v>1490</v>
      </c>
      <c r="Y11" s="107"/>
      <c r="Z11" s="101" t="s">
        <v>198</v>
      </c>
    </row>
    <row r="12" spans="1:26" x14ac:dyDescent="0.2">
      <c r="A12" s="107"/>
      <c r="B12" s="101" t="s">
        <v>196</v>
      </c>
      <c r="C12" s="101" t="s">
        <v>194</v>
      </c>
      <c r="D12" s="105">
        <v>2624</v>
      </c>
      <c r="E12" s="104">
        <v>6.9071373752877998E-3</v>
      </c>
      <c r="F12" s="105">
        <v>103</v>
      </c>
      <c r="G12" s="104">
        <v>-0.14876033057851198</v>
      </c>
      <c r="H12" s="105">
        <v>0</v>
      </c>
      <c r="I12" s="104" t="s">
        <v>51</v>
      </c>
      <c r="J12" s="105">
        <v>2727</v>
      </c>
      <c r="K12" s="104">
        <v>0</v>
      </c>
      <c r="L12" s="105">
        <v>648</v>
      </c>
      <c r="M12" s="104">
        <v>9.2748735244519404E-2</v>
      </c>
      <c r="N12" s="105">
        <v>3375</v>
      </c>
      <c r="O12" s="104">
        <v>1.6566265060241E-2</v>
      </c>
      <c r="P12" s="103"/>
      <c r="Q12" s="101" t="s">
        <v>73</v>
      </c>
      <c r="R12" s="101" t="s">
        <v>73</v>
      </c>
      <c r="S12" s="102">
        <v>2606</v>
      </c>
      <c r="T12" s="102">
        <v>121</v>
      </c>
      <c r="U12" s="102">
        <v>0</v>
      </c>
      <c r="V12" s="102">
        <v>2727</v>
      </c>
      <c r="W12" s="102">
        <v>593</v>
      </c>
      <c r="X12" s="102">
        <v>3320</v>
      </c>
      <c r="Y12" s="107"/>
      <c r="Z12" s="101" t="s">
        <v>195</v>
      </c>
    </row>
    <row r="13" spans="1:26" x14ac:dyDescent="0.2">
      <c r="A13" s="106"/>
      <c r="B13" s="101" t="s">
        <v>193</v>
      </c>
      <c r="C13" s="101" t="s">
        <v>191</v>
      </c>
      <c r="D13" s="105">
        <v>784</v>
      </c>
      <c r="E13" s="104">
        <v>-5.3140096618357495E-2</v>
      </c>
      <c r="F13" s="105">
        <v>166</v>
      </c>
      <c r="G13" s="104">
        <v>-0.41342756183745605</v>
      </c>
      <c r="H13" s="105">
        <v>0</v>
      </c>
      <c r="I13" s="104" t="s">
        <v>51</v>
      </c>
      <c r="J13" s="105">
        <v>950</v>
      </c>
      <c r="K13" s="104">
        <v>-0.14491449144914501</v>
      </c>
      <c r="L13" s="105">
        <v>236</v>
      </c>
      <c r="M13" s="104">
        <v>0.12918660287081302</v>
      </c>
      <c r="N13" s="105">
        <v>1186</v>
      </c>
      <c r="O13" s="104">
        <v>-0.101515151515152</v>
      </c>
      <c r="P13" s="103"/>
      <c r="Q13" s="101" t="s">
        <v>73</v>
      </c>
      <c r="R13" s="101" t="s">
        <v>73</v>
      </c>
      <c r="S13" s="102">
        <v>828</v>
      </c>
      <c r="T13" s="102">
        <v>283</v>
      </c>
      <c r="U13" s="102">
        <v>0</v>
      </c>
      <c r="V13" s="102">
        <v>1111</v>
      </c>
      <c r="W13" s="102">
        <v>209</v>
      </c>
      <c r="X13" s="102">
        <v>1320</v>
      </c>
      <c r="Y13" s="107"/>
      <c r="Z13" s="101" t="s">
        <v>192</v>
      </c>
    </row>
    <row r="14" spans="1:26" x14ac:dyDescent="0.2">
      <c r="A14" s="117" t="s">
        <v>47</v>
      </c>
      <c r="B14" s="117"/>
      <c r="C14" s="117"/>
      <c r="D14" s="118">
        <v>7157</v>
      </c>
      <c r="E14" s="119">
        <v>-5.5578713352785903E-3</v>
      </c>
      <c r="F14" s="118">
        <v>669</v>
      </c>
      <c r="G14" s="119">
        <v>-0.18315018315018297</v>
      </c>
      <c r="H14" s="118">
        <v>1</v>
      </c>
      <c r="I14" s="119">
        <v>0</v>
      </c>
      <c r="J14" s="118">
        <v>7827</v>
      </c>
      <c r="K14" s="119">
        <v>-2.3699638268679098E-2</v>
      </c>
      <c r="L14" s="118">
        <v>1415</v>
      </c>
      <c r="M14" s="119">
        <v>6.1515378844711199E-2</v>
      </c>
      <c r="N14" s="118">
        <v>9242</v>
      </c>
      <c r="O14" s="119">
        <v>-1.15508021390374E-2</v>
      </c>
      <c r="P14" s="100"/>
      <c r="Q14" s="97"/>
      <c r="R14" s="97"/>
      <c r="S14" s="98">
        <v>7197</v>
      </c>
      <c r="T14" s="98">
        <v>819</v>
      </c>
      <c r="U14" s="98">
        <v>1</v>
      </c>
      <c r="V14" s="98">
        <v>8017</v>
      </c>
      <c r="W14" s="98">
        <v>1333</v>
      </c>
      <c r="X14" s="98">
        <v>9350</v>
      </c>
      <c r="Y14" s="106"/>
      <c r="Z14" s="97"/>
    </row>
    <row r="15" spans="1:26" x14ac:dyDescent="0.2">
      <c r="A15" s="109" t="s">
        <v>161</v>
      </c>
      <c r="B15" s="101" t="s">
        <v>188</v>
      </c>
      <c r="C15" s="101" t="s">
        <v>186</v>
      </c>
      <c r="D15" s="105">
        <v>513</v>
      </c>
      <c r="E15" s="104">
        <v>1.953125E-3</v>
      </c>
      <c r="F15" s="105">
        <v>1</v>
      </c>
      <c r="G15" s="104">
        <v>-0.5</v>
      </c>
      <c r="H15" s="105">
        <v>0</v>
      </c>
      <c r="I15" s="104" t="s">
        <v>51</v>
      </c>
      <c r="J15" s="105">
        <v>514</v>
      </c>
      <c r="K15" s="104">
        <v>0</v>
      </c>
      <c r="L15" s="105">
        <v>311</v>
      </c>
      <c r="M15" s="104">
        <v>0.370044052863436</v>
      </c>
      <c r="N15" s="105">
        <v>825</v>
      </c>
      <c r="O15" s="104">
        <v>0.11336032388664</v>
      </c>
      <c r="P15" s="108">
        <v>4</v>
      </c>
      <c r="Q15" s="101" t="s">
        <v>73</v>
      </c>
      <c r="R15" s="101" t="s">
        <v>73</v>
      </c>
      <c r="S15" s="102">
        <v>512</v>
      </c>
      <c r="T15" s="102">
        <v>2</v>
      </c>
      <c r="U15" s="102">
        <v>0</v>
      </c>
      <c r="V15" s="102">
        <v>514</v>
      </c>
      <c r="W15" s="102">
        <v>227</v>
      </c>
      <c r="X15" s="102">
        <v>741</v>
      </c>
      <c r="Y15" s="109" t="s">
        <v>189</v>
      </c>
      <c r="Z15" s="101" t="s">
        <v>187</v>
      </c>
    </row>
    <row r="16" spans="1:26" x14ac:dyDescent="0.2">
      <c r="A16" s="107"/>
      <c r="B16" s="101" t="s">
        <v>185</v>
      </c>
      <c r="C16" s="101" t="s">
        <v>183</v>
      </c>
      <c r="D16" s="105">
        <v>186</v>
      </c>
      <c r="E16" s="104">
        <v>7.5144508670520208E-2</v>
      </c>
      <c r="F16" s="105">
        <v>1</v>
      </c>
      <c r="G16" s="104">
        <v>0</v>
      </c>
      <c r="H16" s="105">
        <v>0</v>
      </c>
      <c r="I16" s="104" t="s">
        <v>51</v>
      </c>
      <c r="J16" s="105">
        <v>187</v>
      </c>
      <c r="K16" s="104">
        <v>7.4712643678160898E-2</v>
      </c>
      <c r="L16" s="105">
        <v>309</v>
      </c>
      <c r="M16" s="104">
        <v>0.85029940119760505</v>
      </c>
      <c r="N16" s="105">
        <v>496</v>
      </c>
      <c r="O16" s="104">
        <v>0.45454545454545503</v>
      </c>
      <c r="P16" s="103"/>
      <c r="Q16" s="101" t="s">
        <v>73</v>
      </c>
      <c r="R16" s="101" t="s">
        <v>73</v>
      </c>
      <c r="S16" s="102">
        <v>173</v>
      </c>
      <c r="T16" s="102">
        <v>1</v>
      </c>
      <c r="U16" s="102">
        <v>0</v>
      </c>
      <c r="V16" s="102">
        <v>174</v>
      </c>
      <c r="W16" s="102">
        <v>167</v>
      </c>
      <c r="X16" s="102">
        <v>341</v>
      </c>
      <c r="Y16" s="107"/>
      <c r="Z16" s="101" t="s">
        <v>184</v>
      </c>
    </row>
    <row r="17" spans="1:26" x14ac:dyDescent="0.2">
      <c r="A17" s="107"/>
      <c r="B17" s="101" t="s">
        <v>182</v>
      </c>
      <c r="C17" s="101" t="s">
        <v>180</v>
      </c>
      <c r="D17" s="105">
        <v>618</v>
      </c>
      <c r="E17" s="104">
        <v>4.8780487804877997E-3</v>
      </c>
      <c r="F17" s="105">
        <v>27</v>
      </c>
      <c r="G17" s="104">
        <v>0.42105263157894701</v>
      </c>
      <c r="H17" s="105">
        <v>0</v>
      </c>
      <c r="I17" s="104" t="s">
        <v>51</v>
      </c>
      <c r="J17" s="105">
        <v>645</v>
      </c>
      <c r="K17" s="104">
        <v>1.73501577287066E-2</v>
      </c>
      <c r="L17" s="105">
        <v>167</v>
      </c>
      <c r="M17" s="104">
        <v>0.79569892473118298</v>
      </c>
      <c r="N17" s="105">
        <v>812</v>
      </c>
      <c r="O17" s="104">
        <v>0.11691884456671299</v>
      </c>
      <c r="P17" s="103"/>
      <c r="Q17" s="101" t="s">
        <v>73</v>
      </c>
      <c r="R17" s="101" t="s">
        <v>73</v>
      </c>
      <c r="S17" s="102">
        <v>615</v>
      </c>
      <c r="T17" s="102">
        <v>19</v>
      </c>
      <c r="U17" s="102">
        <v>0</v>
      </c>
      <c r="V17" s="102">
        <v>634</v>
      </c>
      <c r="W17" s="102">
        <v>93</v>
      </c>
      <c r="X17" s="102">
        <v>727</v>
      </c>
      <c r="Y17" s="107"/>
      <c r="Z17" s="101" t="s">
        <v>181</v>
      </c>
    </row>
    <row r="18" spans="1:26" x14ac:dyDescent="0.2">
      <c r="A18" s="107"/>
      <c r="B18" s="101" t="s">
        <v>179</v>
      </c>
      <c r="C18" s="101" t="s">
        <v>177</v>
      </c>
      <c r="D18" s="105">
        <v>432</v>
      </c>
      <c r="E18" s="104">
        <v>5.8823529411764705E-2</v>
      </c>
      <c r="F18" s="105">
        <v>115</v>
      </c>
      <c r="G18" s="104">
        <v>-0.14179104477611901</v>
      </c>
      <c r="H18" s="105">
        <v>0</v>
      </c>
      <c r="I18" s="104" t="s">
        <v>51</v>
      </c>
      <c r="J18" s="105">
        <v>547</v>
      </c>
      <c r="K18" s="104">
        <v>9.2250922509225109E-3</v>
      </c>
      <c r="L18" s="105">
        <v>151</v>
      </c>
      <c r="M18" s="104">
        <v>0.93589743589743601</v>
      </c>
      <c r="N18" s="105">
        <v>698</v>
      </c>
      <c r="O18" s="104">
        <v>0.12580645161290302</v>
      </c>
      <c r="P18" s="103"/>
      <c r="Q18" s="101" t="s">
        <v>73</v>
      </c>
      <c r="R18" s="101" t="s">
        <v>73</v>
      </c>
      <c r="S18" s="102">
        <v>408</v>
      </c>
      <c r="T18" s="102">
        <v>134</v>
      </c>
      <c r="U18" s="102">
        <v>0</v>
      </c>
      <c r="V18" s="102">
        <v>542</v>
      </c>
      <c r="W18" s="102">
        <v>78</v>
      </c>
      <c r="X18" s="102">
        <v>620</v>
      </c>
      <c r="Y18" s="107"/>
      <c r="Z18" s="101" t="s">
        <v>178</v>
      </c>
    </row>
    <row r="19" spans="1:26" x14ac:dyDescent="0.2">
      <c r="A19" s="107"/>
      <c r="B19" s="101" t="s">
        <v>176</v>
      </c>
      <c r="C19" s="101" t="s">
        <v>174</v>
      </c>
      <c r="D19" s="105">
        <v>475</v>
      </c>
      <c r="E19" s="104">
        <v>0</v>
      </c>
      <c r="F19" s="105">
        <v>4</v>
      </c>
      <c r="G19" s="104">
        <v>1</v>
      </c>
      <c r="H19" s="105">
        <v>11</v>
      </c>
      <c r="I19" s="104" t="s">
        <v>51</v>
      </c>
      <c r="J19" s="105">
        <v>490</v>
      </c>
      <c r="K19" s="104">
        <v>2.7253668763102697E-2</v>
      </c>
      <c r="L19" s="105">
        <v>171</v>
      </c>
      <c r="M19" s="104">
        <v>0.20422535211267601</v>
      </c>
      <c r="N19" s="105">
        <v>661</v>
      </c>
      <c r="O19" s="104">
        <v>6.7851373182552507E-2</v>
      </c>
      <c r="P19" s="103"/>
      <c r="Q19" s="101" t="s">
        <v>73</v>
      </c>
      <c r="R19" s="101" t="s">
        <v>73</v>
      </c>
      <c r="S19" s="102">
        <v>475</v>
      </c>
      <c r="T19" s="102">
        <v>2</v>
      </c>
      <c r="U19" s="102">
        <v>0</v>
      </c>
      <c r="V19" s="102">
        <v>477</v>
      </c>
      <c r="W19" s="102">
        <v>142</v>
      </c>
      <c r="X19" s="102">
        <v>619</v>
      </c>
      <c r="Y19" s="107"/>
      <c r="Z19" s="101" t="s">
        <v>175</v>
      </c>
    </row>
    <row r="20" spans="1:26" x14ac:dyDescent="0.2">
      <c r="A20" s="107"/>
      <c r="B20" s="101" t="s">
        <v>173</v>
      </c>
      <c r="C20" s="101" t="s">
        <v>171</v>
      </c>
      <c r="D20" s="105">
        <v>481</v>
      </c>
      <c r="E20" s="104">
        <v>-7.1428571428571397E-2</v>
      </c>
      <c r="F20" s="105">
        <v>1</v>
      </c>
      <c r="G20" s="104">
        <v>-0.66666666666666696</v>
      </c>
      <c r="H20" s="105">
        <v>287</v>
      </c>
      <c r="I20" s="104">
        <v>-0.41902834008097201</v>
      </c>
      <c r="J20" s="105">
        <v>769</v>
      </c>
      <c r="K20" s="104">
        <v>-0.24236453201970401</v>
      </c>
      <c r="L20" s="105">
        <v>61</v>
      </c>
      <c r="M20" s="104">
        <v>-0.10294117647058801</v>
      </c>
      <c r="N20" s="105">
        <v>830</v>
      </c>
      <c r="O20" s="104">
        <v>-0.23361034164358299</v>
      </c>
      <c r="P20" s="103"/>
      <c r="Q20" s="101" t="s">
        <v>73</v>
      </c>
      <c r="R20" s="101" t="s">
        <v>73</v>
      </c>
      <c r="S20" s="102">
        <v>518</v>
      </c>
      <c r="T20" s="102">
        <v>3</v>
      </c>
      <c r="U20" s="102">
        <v>494</v>
      </c>
      <c r="V20" s="102">
        <v>1015</v>
      </c>
      <c r="W20" s="102">
        <v>68</v>
      </c>
      <c r="X20" s="102">
        <v>1083</v>
      </c>
      <c r="Y20" s="107"/>
      <c r="Z20" s="101" t="s">
        <v>172</v>
      </c>
    </row>
    <row r="21" spans="1:26" x14ac:dyDescent="0.2">
      <c r="A21" s="107"/>
      <c r="B21" s="101" t="s">
        <v>170</v>
      </c>
      <c r="C21" s="101" t="s">
        <v>168</v>
      </c>
      <c r="D21" s="105">
        <v>215</v>
      </c>
      <c r="E21" s="104">
        <v>-5.7017543859649099E-2</v>
      </c>
      <c r="F21" s="105">
        <v>5</v>
      </c>
      <c r="G21" s="104">
        <v>1.5</v>
      </c>
      <c r="H21" s="105">
        <v>0</v>
      </c>
      <c r="I21" s="104" t="s">
        <v>51</v>
      </c>
      <c r="J21" s="105">
        <v>220</v>
      </c>
      <c r="K21" s="104">
        <v>-4.3478260869565195E-2</v>
      </c>
      <c r="L21" s="105">
        <v>18</v>
      </c>
      <c r="M21" s="104">
        <v>-0.1</v>
      </c>
      <c r="N21" s="105">
        <v>238</v>
      </c>
      <c r="O21" s="104">
        <v>-4.8000000000000001E-2</v>
      </c>
      <c r="P21" s="103"/>
      <c r="Q21" s="101" t="s">
        <v>73</v>
      </c>
      <c r="R21" s="101" t="s">
        <v>73</v>
      </c>
      <c r="S21" s="102">
        <v>228</v>
      </c>
      <c r="T21" s="102">
        <v>2</v>
      </c>
      <c r="U21" s="102">
        <v>0</v>
      </c>
      <c r="V21" s="102">
        <v>230</v>
      </c>
      <c r="W21" s="102">
        <v>20</v>
      </c>
      <c r="X21" s="102">
        <v>250</v>
      </c>
      <c r="Y21" s="107"/>
      <c r="Z21" s="101" t="s">
        <v>169</v>
      </c>
    </row>
    <row r="22" spans="1:26" x14ac:dyDescent="0.2">
      <c r="A22" s="107"/>
      <c r="B22" s="101" t="s">
        <v>167</v>
      </c>
      <c r="C22" s="101" t="s">
        <v>165</v>
      </c>
      <c r="D22" s="105">
        <v>575</v>
      </c>
      <c r="E22" s="104">
        <v>4.9270072992700698E-2</v>
      </c>
      <c r="F22" s="105">
        <v>25</v>
      </c>
      <c r="G22" s="104">
        <v>1.5</v>
      </c>
      <c r="H22" s="105">
        <v>0</v>
      </c>
      <c r="I22" s="104" t="s">
        <v>51</v>
      </c>
      <c r="J22" s="105">
        <v>600</v>
      </c>
      <c r="K22" s="104">
        <v>7.5268817204301106E-2</v>
      </c>
      <c r="L22" s="105">
        <v>75</v>
      </c>
      <c r="M22" s="104">
        <v>0.119402985074627</v>
      </c>
      <c r="N22" s="105">
        <v>675</v>
      </c>
      <c r="O22" s="104">
        <v>0.08</v>
      </c>
      <c r="P22" s="103"/>
      <c r="Q22" s="101" t="s">
        <v>73</v>
      </c>
      <c r="R22" s="101" t="s">
        <v>73</v>
      </c>
      <c r="S22" s="102">
        <v>548</v>
      </c>
      <c r="T22" s="102">
        <v>10</v>
      </c>
      <c r="U22" s="102">
        <v>0</v>
      </c>
      <c r="V22" s="102">
        <v>558</v>
      </c>
      <c r="W22" s="102">
        <v>67</v>
      </c>
      <c r="X22" s="102">
        <v>625</v>
      </c>
      <c r="Y22" s="107"/>
      <c r="Z22" s="101" t="s">
        <v>166</v>
      </c>
    </row>
    <row r="23" spans="1:26" x14ac:dyDescent="0.2">
      <c r="A23" s="106"/>
      <c r="B23" s="101" t="s">
        <v>164</v>
      </c>
      <c r="C23" s="101" t="s">
        <v>162</v>
      </c>
      <c r="D23" s="105">
        <v>187</v>
      </c>
      <c r="E23" s="104">
        <v>-0.34385964912280703</v>
      </c>
      <c r="F23" s="105">
        <v>0</v>
      </c>
      <c r="G23" s="104">
        <v>-1</v>
      </c>
      <c r="H23" s="105">
        <v>0</v>
      </c>
      <c r="I23" s="104" t="s">
        <v>51</v>
      </c>
      <c r="J23" s="105">
        <v>187</v>
      </c>
      <c r="K23" s="104">
        <v>-0.35069444444444403</v>
      </c>
      <c r="L23" s="105">
        <v>142</v>
      </c>
      <c r="M23" s="104">
        <v>0.27927927927927898</v>
      </c>
      <c r="N23" s="105">
        <v>329</v>
      </c>
      <c r="O23" s="104">
        <v>-0.175438596491228</v>
      </c>
      <c r="P23" s="103"/>
      <c r="Q23" s="101" t="s">
        <v>73</v>
      </c>
      <c r="R23" s="101" t="s">
        <v>73</v>
      </c>
      <c r="S23" s="102">
        <v>285</v>
      </c>
      <c r="T23" s="102">
        <v>3</v>
      </c>
      <c r="U23" s="102">
        <v>0</v>
      </c>
      <c r="V23" s="102">
        <v>288</v>
      </c>
      <c r="W23" s="102">
        <v>111</v>
      </c>
      <c r="X23" s="102">
        <v>399</v>
      </c>
      <c r="Y23" s="107"/>
      <c r="Z23" s="101" t="s">
        <v>163</v>
      </c>
    </row>
    <row r="24" spans="1:26" x14ac:dyDescent="0.2">
      <c r="A24" s="117" t="s">
        <v>47</v>
      </c>
      <c r="B24" s="117"/>
      <c r="C24" s="117"/>
      <c r="D24" s="118">
        <v>3682</v>
      </c>
      <c r="E24" s="119">
        <v>-2.1265284423179202E-2</v>
      </c>
      <c r="F24" s="118">
        <v>179</v>
      </c>
      <c r="G24" s="119">
        <v>1.7045454545454499E-2</v>
      </c>
      <c r="H24" s="118">
        <v>298</v>
      </c>
      <c r="I24" s="119">
        <v>-0.39676113360323906</v>
      </c>
      <c r="J24" s="118">
        <v>4159</v>
      </c>
      <c r="K24" s="119">
        <v>-6.1597472924187699E-2</v>
      </c>
      <c r="L24" s="118">
        <v>1405</v>
      </c>
      <c r="M24" s="119">
        <v>0.44398766700924996</v>
      </c>
      <c r="N24" s="118">
        <v>5564</v>
      </c>
      <c r="O24" s="119">
        <v>2.9417206290471801E-2</v>
      </c>
      <c r="P24" s="100"/>
      <c r="Q24" s="97"/>
      <c r="R24" s="97"/>
      <c r="S24" s="98">
        <v>3762</v>
      </c>
      <c r="T24" s="98">
        <v>176</v>
      </c>
      <c r="U24" s="98">
        <v>494</v>
      </c>
      <c r="V24" s="98">
        <v>4432</v>
      </c>
      <c r="W24" s="98">
        <v>973</v>
      </c>
      <c r="X24" s="98">
        <v>5405</v>
      </c>
      <c r="Y24" s="106"/>
      <c r="Z24" s="97"/>
    </row>
    <row r="25" spans="1:26" x14ac:dyDescent="0.2">
      <c r="A25" s="109" t="s">
        <v>71</v>
      </c>
      <c r="B25" s="101" t="s">
        <v>159</v>
      </c>
      <c r="C25" s="101" t="s">
        <v>157</v>
      </c>
      <c r="D25" s="105">
        <v>242</v>
      </c>
      <c r="E25" s="104">
        <v>-6.9230769230769207E-2</v>
      </c>
      <c r="F25" s="105">
        <v>0</v>
      </c>
      <c r="G25" s="104" t="s">
        <v>51</v>
      </c>
      <c r="H25" s="105">
        <v>0</v>
      </c>
      <c r="I25" s="104" t="s">
        <v>51</v>
      </c>
      <c r="J25" s="105">
        <v>242</v>
      </c>
      <c r="K25" s="104">
        <v>-6.9230769230769207E-2</v>
      </c>
      <c r="L25" s="105">
        <v>7</v>
      </c>
      <c r="M25" s="104">
        <v>0.16666666666666699</v>
      </c>
      <c r="N25" s="105">
        <v>249</v>
      </c>
      <c r="O25" s="104">
        <v>-6.3909774436090208E-2</v>
      </c>
      <c r="P25" s="108">
        <v>5</v>
      </c>
      <c r="Q25" s="101" t="s">
        <v>73</v>
      </c>
      <c r="R25" s="101" t="s">
        <v>73</v>
      </c>
      <c r="S25" s="102">
        <v>260</v>
      </c>
      <c r="T25" s="102">
        <v>0</v>
      </c>
      <c r="U25" s="102">
        <v>0</v>
      </c>
      <c r="V25" s="102">
        <v>260</v>
      </c>
      <c r="W25" s="102">
        <v>6</v>
      </c>
      <c r="X25" s="102">
        <v>266</v>
      </c>
      <c r="Y25" s="109" t="s">
        <v>160</v>
      </c>
      <c r="Z25" s="101" t="s">
        <v>158</v>
      </c>
    </row>
    <row r="26" spans="1:26" x14ac:dyDescent="0.2">
      <c r="A26" s="107"/>
      <c r="B26" s="101" t="s">
        <v>156</v>
      </c>
      <c r="C26" s="101" t="s">
        <v>154</v>
      </c>
      <c r="D26" s="105">
        <v>148</v>
      </c>
      <c r="E26" s="104">
        <v>2.06896551724138E-2</v>
      </c>
      <c r="F26" s="105">
        <v>0</v>
      </c>
      <c r="G26" s="104" t="s">
        <v>51</v>
      </c>
      <c r="H26" s="105">
        <v>0</v>
      </c>
      <c r="I26" s="104" t="s">
        <v>51</v>
      </c>
      <c r="J26" s="105">
        <v>148</v>
      </c>
      <c r="K26" s="104">
        <v>2.06896551724138E-2</v>
      </c>
      <c r="L26" s="105">
        <v>8</v>
      </c>
      <c r="M26" s="104">
        <v>0</v>
      </c>
      <c r="N26" s="105">
        <v>156</v>
      </c>
      <c r="O26" s="104">
        <v>1.9607843137254902E-2</v>
      </c>
      <c r="P26" s="103"/>
      <c r="Q26" s="101" t="s">
        <v>73</v>
      </c>
      <c r="R26" s="101" t="s">
        <v>73</v>
      </c>
      <c r="S26" s="102">
        <v>145</v>
      </c>
      <c r="T26" s="102">
        <v>0</v>
      </c>
      <c r="U26" s="102">
        <v>0</v>
      </c>
      <c r="V26" s="102">
        <v>145</v>
      </c>
      <c r="W26" s="102">
        <v>8</v>
      </c>
      <c r="X26" s="102">
        <v>153</v>
      </c>
      <c r="Y26" s="107"/>
      <c r="Z26" s="101" t="s">
        <v>155</v>
      </c>
    </row>
    <row r="27" spans="1:26" x14ac:dyDescent="0.2">
      <c r="A27" s="107"/>
      <c r="B27" s="101" t="s">
        <v>153</v>
      </c>
      <c r="C27" s="101" t="s">
        <v>151</v>
      </c>
      <c r="D27" s="105">
        <v>512</v>
      </c>
      <c r="E27" s="104">
        <v>3.8539553752535496E-2</v>
      </c>
      <c r="F27" s="105">
        <v>0</v>
      </c>
      <c r="G27" s="104" t="s">
        <v>51</v>
      </c>
      <c r="H27" s="105">
        <v>44</v>
      </c>
      <c r="I27" s="104">
        <v>-0.3125</v>
      </c>
      <c r="J27" s="105">
        <v>556</v>
      </c>
      <c r="K27" s="104">
        <v>-1.79533213644524E-3</v>
      </c>
      <c r="L27" s="105">
        <v>161</v>
      </c>
      <c r="M27" s="104">
        <v>0.10273972602739702</v>
      </c>
      <c r="N27" s="105">
        <v>717</v>
      </c>
      <c r="O27" s="104">
        <v>1.99146514935989E-2</v>
      </c>
      <c r="P27" s="103"/>
      <c r="Q27" s="101" t="s">
        <v>73</v>
      </c>
      <c r="R27" s="101" t="s">
        <v>73</v>
      </c>
      <c r="S27" s="102">
        <v>493</v>
      </c>
      <c r="T27" s="102">
        <v>0</v>
      </c>
      <c r="U27" s="102">
        <v>64</v>
      </c>
      <c r="V27" s="102">
        <v>557</v>
      </c>
      <c r="W27" s="102">
        <v>146</v>
      </c>
      <c r="X27" s="102">
        <v>703</v>
      </c>
      <c r="Y27" s="107"/>
      <c r="Z27" s="101" t="s">
        <v>152</v>
      </c>
    </row>
    <row r="28" spans="1:26" x14ac:dyDescent="0.2">
      <c r="A28" s="107"/>
      <c r="B28" s="101" t="s">
        <v>150</v>
      </c>
      <c r="C28" s="101" t="s">
        <v>148</v>
      </c>
      <c r="D28" s="105">
        <v>186</v>
      </c>
      <c r="E28" s="104">
        <v>-4.6153846153846198E-2</v>
      </c>
      <c r="F28" s="105">
        <v>0</v>
      </c>
      <c r="G28" s="104" t="s">
        <v>51</v>
      </c>
      <c r="H28" s="105">
        <v>0</v>
      </c>
      <c r="I28" s="104" t="s">
        <v>51</v>
      </c>
      <c r="J28" s="105">
        <v>186</v>
      </c>
      <c r="K28" s="104">
        <v>-4.6153846153846198E-2</v>
      </c>
      <c r="L28" s="105">
        <v>24</v>
      </c>
      <c r="M28" s="104">
        <v>9.0909090909090898E-2</v>
      </c>
      <c r="N28" s="105">
        <v>210</v>
      </c>
      <c r="O28" s="104">
        <v>-3.2258064516128997E-2</v>
      </c>
      <c r="P28" s="103"/>
      <c r="Q28" s="101" t="s">
        <v>73</v>
      </c>
      <c r="R28" s="101" t="s">
        <v>73</v>
      </c>
      <c r="S28" s="102">
        <v>195</v>
      </c>
      <c r="T28" s="102">
        <v>0</v>
      </c>
      <c r="U28" s="102">
        <v>0</v>
      </c>
      <c r="V28" s="102">
        <v>195</v>
      </c>
      <c r="W28" s="102">
        <v>22</v>
      </c>
      <c r="X28" s="102">
        <v>217</v>
      </c>
      <c r="Y28" s="107"/>
      <c r="Z28" s="101" t="s">
        <v>149</v>
      </c>
    </row>
    <row r="29" spans="1:26" x14ac:dyDescent="0.2">
      <c r="A29" s="107"/>
      <c r="B29" s="101" t="s">
        <v>147</v>
      </c>
      <c r="C29" s="101" t="s">
        <v>145</v>
      </c>
      <c r="D29" s="105">
        <v>78</v>
      </c>
      <c r="E29" s="104">
        <v>-7.1428571428571397E-2</v>
      </c>
      <c r="F29" s="105">
        <v>11</v>
      </c>
      <c r="G29" s="104">
        <v>0.375</v>
      </c>
      <c r="H29" s="105">
        <v>0</v>
      </c>
      <c r="I29" s="104" t="s">
        <v>51</v>
      </c>
      <c r="J29" s="105">
        <v>89</v>
      </c>
      <c r="K29" s="104">
        <v>-3.2608695652173905E-2</v>
      </c>
      <c r="L29" s="105">
        <v>52</v>
      </c>
      <c r="M29" s="104">
        <v>0.10638297872340401</v>
      </c>
      <c r="N29" s="105">
        <v>141</v>
      </c>
      <c r="O29" s="104">
        <v>1.4388489208633101E-2</v>
      </c>
      <c r="P29" s="103"/>
      <c r="Q29" s="101" t="s">
        <v>73</v>
      </c>
      <c r="R29" s="101" t="s">
        <v>73</v>
      </c>
      <c r="S29" s="102">
        <v>84</v>
      </c>
      <c r="T29" s="102">
        <v>8</v>
      </c>
      <c r="U29" s="102">
        <v>0</v>
      </c>
      <c r="V29" s="102">
        <v>92</v>
      </c>
      <c r="W29" s="102">
        <v>47</v>
      </c>
      <c r="X29" s="102">
        <v>139</v>
      </c>
      <c r="Y29" s="107"/>
      <c r="Z29" s="101" t="s">
        <v>146</v>
      </c>
    </row>
    <row r="30" spans="1:26" x14ac:dyDescent="0.2">
      <c r="A30" s="107"/>
      <c r="B30" s="101" t="s">
        <v>144</v>
      </c>
      <c r="C30" s="101" t="s">
        <v>142</v>
      </c>
      <c r="D30" s="105">
        <v>573</v>
      </c>
      <c r="E30" s="104">
        <v>-7.5806451612903197E-2</v>
      </c>
      <c r="F30" s="105">
        <v>0</v>
      </c>
      <c r="G30" s="104" t="s">
        <v>51</v>
      </c>
      <c r="H30" s="105">
        <v>260</v>
      </c>
      <c r="I30" s="104">
        <v>-7.6335877862595408E-3</v>
      </c>
      <c r="J30" s="105">
        <v>833</v>
      </c>
      <c r="K30" s="104">
        <v>-5.5555555555555601E-2</v>
      </c>
      <c r="L30" s="105">
        <v>37</v>
      </c>
      <c r="M30" s="104">
        <v>-0.39344262295082</v>
      </c>
      <c r="N30" s="105">
        <v>870</v>
      </c>
      <c r="O30" s="104">
        <v>-7.7412513255567306E-2</v>
      </c>
      <c r="P30" s="103"/>
      <c r="Q30" s="101" t="s">
        <v>73</v>
      </c>
      <c r="R30" s="101" t="s">
        <v>73</v>
      </c>
      <c r="S30" s="102">
        <v>620</v>
      </c>
      <c r="T30" s="102">
        <v>0</v>
      </c>
      <c r="U30" s="102">
        <v>262</v>
      </c>
      <c r="V30" s="102">
        <v>882</v>
      </c>
      <c r="W30" s="102">
        <v>61</v>
      </c>
      <c r="X30" s="102">
        <v>943</v>
      </c>
      <c r="Y30" s="107"/>
      <c r="Z30" s="101" t="s">
        <v>143</v>
      </c>
    </row>
    <row r="31" spans="1:26" x14ac:dyDescent="0.2">
      <c r="A31" s="107"/>
      <c r="B31" s="101" t="s">
        <v>141</v>
      </c>
      <c r="C31" s="101" t="s">
        <v>139</v>
      </c>
      <c r="D31" s="105">
        <v>334</v>
      </c>
      <c r="E31" s="104">
        <v>6.0240963855421699E-3</v>
      </c>
      <c r="F31" s="105">
        <v>0</v>
      </c>
      <c r="G31" s="104" t="s">
        <v>51</v>
      </c>
      <c r="H31" s="105">
        <v>0</v>
      </c>
      <c r="I31" s="104" t="s">
        <v>51</v>
      </c>
      <c r="J31" s="105">
        <v>334</v>
      </c>
      <c r="K31" s="104">
        <v>6.0240963855421699E-3</v>
      </c>
      <c r="L31" s="105">
        <v>214</v>
      </c>
      <c r="M31" s="104">
        <v>0.33750000000000002</v>
      </c>
      <c r="N31" s="105">
        <v>548</v>
      </c>
      <c r="O31" s="104">
        <v>0.11382113821138201</v>
      </c>
      <c r="P31" s="103"/>
      <c r="Q31" s="101" t="s">
        <v>73</v>
      </c>
      <c r="R31" s="101" t="s">
        <v>73</v>
      </c>
      <c r="S31" s="102">
        <v>332</v>
      </c>
      <c r="T31" s="102">
        <v>0</v>
      </c>
      <c r="U31" s="102">
        <v>0</v>
      </c>
      <c r="V31" s="102">
        <v>332</v>
      </c>
      <c r="W31" s="102">
        <v>160</v>
      </c>
      <c r="X31" s="102">
        <v>492</v>
      </c>
      <c r="Y31" s="107"/>
      <c r="Z31" s="101" t="s">
        <v>140</v>
      </c>
    </row>
    <row r="32" spans="1:26" x14ac:dyDescent="0.2">
      <c r="A32" s="107"/>
      <c r="B32" s="101" t="s">
        <v>138</v>
      </c>
      <c r="C32" s="101" t="s">
        <v>136</v>
      </c>
      <c r="D32" s="105">
        <v>720</v>
      </c>
      <c r="E32" s="104">
        <v>0.125</v>
      </c>
      <c r="F32" s="105">
        <v>0</v>
      </c>
      <c r="G32" s="104" t="s">
        <v>51</v>
      </c>
      <c r="H32" s="105">
        <v>203</v>
      </c>
      <c r="I32" s="104">
        <v>2.9803921568627501</v>
      </c>
      <c r="J32" s="105">
        <v>923</v>
      </c>
      <c r="K32" s="104">
        <v>0.33574529667149106</v>
      </c>
      <c r="L32" s="105">
        <v>210</v>
      </c>
      <c r="M32" s="104">
        <v>-0.156626506024096</v>
      </c>
      <c r="N32" s="105">
        <v>1133</v>
      </c>
      <c r="O32" s="104">
        <v>0.20531914893617001</v>
      </c>
      <c r="P32" s="103"/>
      <c r="Q32" s="101" t="s">
        <v>73</v>
      </c>
      <c r="R32" s="101" t="s">
        <v>73</v>
      </c>
      <c r="S32" s="102">
        <v>640</v>
      </c>
      <c r="T32" s="102">
        <v>0</v>
      </c>
      <c r="U32" s="102">
        <v>51</v>
      </c>
      <c r="V32" s="102">
        <v>691</v>
      </c>
      <c r="W32" s="102">
        <v>249</v>
      </c>
      <c r="X32" s="102">
        <v>940</v>
      </c>
      <c r="Y32" s="107"/>
      <c r="Z32" s="101" t="s">
        <v>137</v>
      </c>
    </row>
    <row r="33" spans="1:26" x14ac:dyDescent="0.2">
      <c r="A33" s="107"/>
      <c r="B33" s="101" t="s">
        <v>135</v>
      </c>
      <c r="C33" s="101" t="s">
        <v>133</v>
      </c>
      <c r="D33" s="105">
        <v>82</v>
      </c>
      <c r="E33" s="104">
        <v>-6.8181818181818191E-2</v>
      </c>
      <c r="F33" s="105">
        <v>0</v>
      </c>
      <c r="G33" s="104" t="s">
        <v>51</v>
      </c>
      <c r="H33" s="105">
        <v>0</v>
      </c>
      <c r="I33" s="104" t="s">
        <v>51</v>
      </c>
      <c r="J33" s="105">
        <v>82</v>
      </c>
      <c r="K33" s="104">
        <v>-6.8181818181818191E-2</v>
      </c>
      <c r="L33" s="105">
        <v>10</v>
      </c>
      <c r="M33" s="104">
        <v>-0.28571428571428598</v>
      </c>
      <c r="N33" s="105">
        <v>92</v>
      </c>
      <c r="O33" s="104">
        <v>-9.8039215686274508E-2</v>
      </c>
      <c r="P33" s="103"/>
      <c r="Q33" s="101" t="s">
        <v>73</v>
      </c>
      <c r="R33" s="101" t="s">
        <v>73</v>
      </c>
      <c r="S33" s="102">
        <v>88</v>
      </c>
      <c r="T33" s="102">
        <v>0</v>
      </c>
      <c r="U33" s="102">
        <v>0</v>
      </c>
      <c r="V33" s="102">
        <v>88</v>
      </c>
      <c r="W33" s="102">
        <v>14</v>
      </c>
      <c r="X33" s="102">
        <v>102</v>
      </c>
      <c r="Y33" s="107"/>
      <c r="Z33" s="101" t="s">
        <v>134</v>
      </c>
    </row>
    <row r="34" spans="1:26" x14ac:dyDescent="0.2">
      <c r="A34" s="107"/>
      <c r="B34" s="101" t="s">
        <v>132</v>
      </c>
      <c r="C34" s="101" t="s">
        <v>130</v>
      </c>
      <c r="D34" s="105">
        <v>172</v>
      </c>
      <c r="E34" s="104">
        <v>0.11688311688311699</v>
      </c>
      <c r="F34" s="105">
        <v>0</v>
      </c>
      <c r="G34" s="104" t="s">
        <v>51</v>
      </c>
      <c r="H34" s="105">
        <v>0</v>
      </c>
      <c r="I34" s="104" t="s">
        <v>51</v>
      </c>
      <c r="J34" s="105">
        <v>172</v>
      </c>
      <c r="K34" s="104">
        <v>0.11688311688311699</v>
      </c>
      <c r="L34" s="105">
        <v>18</v>
      </c>
      <c r="M34" s="104">
        <v>8</v>
      </c>
      <c r="N34" s="105">
        <v>190</v>
      </c>
      <c r="O34" s="104">
        <v>0.21794871794871803</v>
      </c>
      <c r="P34" s="103"/>
      <c r="Q34" s="101" t="s">
        <v>73</v>
      </c>
      <c r="R34" s="101" t="s">
        <v>73</v>
      </c>
      <c r="S34" s="102">
        <v>154</v>
      </c>
      <c r="T34" s="102">
        <v>0</v>
      </c>
      <c r="U34" s="102">
        <v>0</v>
      </c>
      <c r="V34" s="102">
        <v>154</v>
      </c>
      <c r="W34" s="102">
        <v>2</v>
      </c>
      <c r="X34" s="102">
        <v>156</v>
      </c>
      <c r="Y34" s="107"/>
      <c r="Z34" s="101" t="s">
        <v>131</v>
      </c>
    </row>
    <row r="35" spans="1:26" x14ac:dyDescent="0.2">
      <c r="A35" s="107"/>
      <c r="B35" s="101" t="s">
        <v>129</v>
      </c>
      <c r="C35" s="101" t="s">
        <v>127</v>
      </c>
      <c r="D35" s="105">
        <v>392</v>
      </c>
      <c r="E35" s="104">
        <v>1.0309278350515502E-2</v>
      </c>
      <c r="F35" s="105">
        <v>0</v>
      </c>
      <c r="G35" s="104" t="s">
        <v>51</v>
      </c>
      <c r="H35" s="105">
        <v>0</v>
      </c>
      <c r="I35" s="104" t="s">
        <v>51</v>
      </c>
      <c r="J35" s="105">
        <v>392</v>
      </c>
      <c r="K35" s="104">
        <v>1.0309278350515502E-2</v>
      </c>
      <c r="L35" s="105">
        <v>92</v>
      </c>
      <c r="M35" s="104">
        <v>0.21052631578947398</v>
      </c>
      <c r="N35" s="105">
        <v>484</v>
      </c>
      <c r="O35" s="104">
        <v>4.31034482758621E-2</v>
      </c>
      <c r="P35" s="103"/>
      <c r="Q35" s="101" t="s">
        <v>73</v>
      </c>
      <c r="R35" s="101" t="s">
        <v>73</v>
      </c>
      <c r="S35" s="102">
        <v>388</v>
      </c>
      <c r="T35" s="102">
        <v>0</v>
      </c>
      <c r="U35" s="102">
        <v>0</v>
      </c>
      <c r="V35" s="102">
        <v>388</v>
      </c>
      <c r="W35" s="102">
        <v>76</v>
      </c>
      <c r="X35" s="102">
        <v>464</v>
      </c>
      <c r="Y35" s="107"/>
      <c r="Z35" s="101" t="s">
        <v>128</v>
      </c>
    </row>
    <row r="36" spans="1:26" x14ac:dyDescent="0.2">
      <c r="A36" s="107"/>
      <c r="B36" s="101" t="s">
        <v>126</v>
      </c>
      <c r="C36" s="101" t="s">
        <v>124</v>
      </c>
      <c r="D36" s="105">
        <v>197</v>
      </c>
      <c r="E36" s="104">
        <v>-1.5000000000000001E-2</v>
      </c>
      <c r="F36" s="105">
        <v>0</v>
      </c>
      <c r="G36" s="104" t="s">
        <v>51</v>
      </c>
      <c r="H36" s="105">
        <v>0</v>
      </c>
      <c r="I36" s="104">
        <v>-1</v>
      </c>
      <c r="J36" s="105">
        <v>197</v>
      </c>
      <c r="K36" s="104">
        <v>-1.99004975124378E-2</v>
      </c>
      <c r="L36" s="105">
        <v>45</v>
      </c>
      <c r="M36" s="104">
        <v>4.6511627906976702E-2</v>
      </c>
      <c r="N36" s="105">
        <v>242</v>
      </c>
      <c r="O36" s="104">
        <v>-8.196721311475412E-3</v>
      </c>
      <c r="P36" s="103"/>
      <c r="Q36" s="101" t="s">
        <v>73</v>
      </c>
      <c r="R36" s="101" t="s">
        <v>73</v>
      </c>
      <c r="S36" s="102">
        <v>200</v>
      </c>
      <c r="T36" s="102">
        <v>0</v>
      </c>
      <c r="U36" s="102">
        <v>1</v>
      </c>
      <c r="V36" s="102">
        <v>201</v>
      </c>
      <c r="W36" s="102">
        <v>43</v>
      </c>
      <c r="X36" s="102">
        <v>244</v>
      </c>
      <c r="Y36" s="107"/>
      <c r="Z36" s="101" t="s">
        <v>125</v>
      </c>
    </row>
    <row r="37" spans="1:26" x14ac:dyDescent="0.2">
      <c r="A37" s="107"/>
      <c r="B37" s="101" t="s">
        <v>123</v>
      </c>
      <c r="C37" s="101" t="s">
        <v>121</v>
      </c>
      <c r="D37" s="105">
        <v>525</v>
      </c>
      <c r="E37" s="104">
        <v>7.58196721311475E-2</v>
      </c>
      <c r="F37" s="105">
        <v>0</v>
      </c>
      <c r="G37" s="104" t="s">
        <v>51</v>
      </c>
      <c r="H37" s="105">
        <v>0</v>
      </c>
      <c r="I37" s="104" t="s">
        <v>51</v>
      </c>
      <c r="J37" s="105">
        <v>525</v>
      </c>
      <c r="K37" s="104">
        <v>7.58196721311475E-2</v>
      </c>
      <c r="L37" s="105">
        <v>106</v>
      </c>
      <c r="M37" s="104">
        <v>0.53623188405797095</v>
      </c>
      <c r="N37" s="105">
        <v>631</v>
      </c>
      <c r="O37" s="104">
        <v>0.13285457809694801</v>
      </c>
      <c r="P37" s="103"/>
      <c r="Q37" s="101" t="s">
        <v>73</v>
      </c>
      <c r="R37" s="101" t="s">
        <v>73</v>
      </c>
      <c r="S37" s="102">
        <v>488</v>
      </c>
      <c r="T37" s="102">
        <v>0</v>
      </c>
      <c r="U37" s="102">
        <v>0</v>
      </c>
      <c r="V37" s="102">
        <v>488</v>
      </c>
      <c r="W37" s="102">
        <v>69</v>
      </c>
      <c r="X37" s="102">
        <v>557</v>
      </c>
      <c r="Y37" s="107"/>
      <c r="Z37" s="101" t="s">
        <v>122</v>
      </c>
    </row>
    <row r="38" spans="1:26" x14ac:dyDescent="0.2">
      <c r="A38" s="107"/>
      <c r="B38" s="101" t="s">
        <v>120</v>
      </c>
      <c r="C38" s="101" t="s">
        <v>118</v>
      </c>
      <c r="D38" s="105">
        <v>478</v>
      </c>
      <c r="E38" s="104">
        <v>-8.29875518672199E-3</v>
      </c>
      <c r="F38" s="105">
        <v>0</v>
      </c>
      <c r="G38" s="104" t="s">
        <v>51</v>
      </c>
      <c r="H38" s="105">
        <v>0</v>
      </c>
      <c r="I38" s="104" t="s">
        <v>51</v>
      </c>
      <c r="J38" s="105">
        <v>478</v>
      </c>
      <c r="K38" s="104">
        <v>-8.29875518672199E-3</v>
      </c>
      <c r="L38" s="105">
        <v>56</v>
      </c>
      <c r="M38" s="104">
        <v>0.64705882352941202</v>
      </c>
      <c r="N38" s="105">
        <v>534</v>
      </c>
      <c r="O38" s="104">
        <v>3.4883720930232599E-2</v>
      </c>
      <c r="P38" s="103"/>
      <c r="Q38" s="101" t="s">
        <v>73</v>
      </c>
      <c r="R38" s="101" t="s">
        <v>73</v>
      </c>
      <c r="S38" s="102">
        <v>482</v>
      </c>
      <c r="T38" s="102">
        <v>0</v>
      </c>
      <c r="U38" s="102">
        <v>0</v>
      </c>
      <c r="V38" s="102">
        <v>482</v>
      </c>
      <c r="W38" s="102">
        <v>34</v>
      </c>
      <c r="X38" s="102">
        <v>516</v>
      </c>
      <c r="Y38" s="107"/>
      <c r="Z38" s="101" t="s">
        <v>119</v>
      </c>
    </row>
    <row r="39" spans="1:26" x14ac:dyDescent="0.2">
      <c r="A39" s="107"/>
      <c r="B39" s="101" t="s">
        <v>117</v>
      </c>
      <c r="C39" s="101" t="s">
        <v>115</v>
      </c>
      <c r="D39" s="105">
        <v>240</v>
      </c>
      <c r="E39" s="104">
        <v>4.1841004184100397E-3</v>
      </c>
      <c r="F39" s="105">
        <v>0</v>
      </c>
      <c r="G39" s="104" t="s">
        <v>51</v>
      </c>
      <c r="H39" s="105">
        <v>0</v>
      </c>
      <c r="I39" s="104" t="s">
        <v>51</v>
      </c>
      <c r="J39" s="105">
        <v>240</v>
      </c>
      <c r="K39" s="104">
        <v>4.1841004184100397E-3</v>
      </c>
      <c r="L39" s="105">
        <v>15</v>
      </c>
      <c r="M39" s="104">
        <v>-0.21052631578947398</v>
      </c>
      <c r="N39" s="105">
        <v>255</v>
      </c>
      <c r="O39" s="104">
        <v>-1.1627906976744201E-2</v>
      </c>
      <c r="P39" s="103"/>
      <c r="Q39" s="101" t="s">
        <v>73</v>
      </c>
      <c r="R39" s="101" t="s">
        <v>73</v>
      </c>
      <c r="S39" s="102">
        <v>239</v>
      </c>
      <c r="T39" s="102">
        <v>0</v>
      </c>
      <c r="U39" s="102">
        <v>0</v>
      </c>
      <c r="V39" s="102">
        <v>239</v>
      </c>
      <c r="W39" s="102">
        <v>19</v>
      </c>
      <c r="X39" s="102">
        <v>258</v>
      </c>
      <c r="Y39" s="107"/>
      <c r="Z39" s="101" t="s">
        <v>116</v>
      </c>
    </row>
    <row r="40" spans="1:26" x14ac:dyDescent="0.2">
      <c r="A40" s="107"/>
      <c r="B40" s="101" t="s">
        <v>114</v>
      </c>
      <c r="C40" s="101" t="s">
        <v>112</v>
      </c>
      <c r="D40" s="105">
        <v>148</v>
      </c>
      <c r="E40" s="104">
        <v>0</v>
      </c>
      <c r="F40" s="105">
        <v>0</v>
      </c>
      <c r="G40" s="104" t="s">
        <v>51</v>
      </c>
      <c r="H40" s="105">
        <v>0</v>
      </c>
      <c r="I40" s="104" t="s">
        <v>51</v>
      </c>
      <c r="J40" s="105">
        <v>148</v>
      </c>
      <c r="K40" s="104">
        <v>0</v>
      </c>
      <c r="L40" s="105">
        <v>41</v>
      </c>
      <c r="M40" s="104">
        <v>0.13888888888888898</v>
      </c>
      <c r="N40" s="105">
        <v>189</v>
      </c>
      <c r="O40" s="104">
        <v>2.7173913043478298E-2</v>
      </c>
      <c r="P40" s="103"/>
      <c r="Q40" s="101" t="s">
        <v>73</v>
      </c>
      <c r="R40" s="101" t="s">
        <v>73</v>
      </c>
      <c r="S40" s="102">
        <v>148</v>
      </c>
      <c r="T40" s="102">
        <v>0</v>
      </c>
      <c r="U40" s="102">
        <v>0</v>
      </c>
      <c r="V40" s="102">
        <v>148</v>
      </c>
      <c r="W40" s="102">
        <v>36</v>
      </c>
      <c r="X40" s="102">
        <v>184</v>
      </c>
      <c r="Y40" s="107"/>
      <c r="Z40" s="101" t="s">
        <v>113</v>
      </c>
    </row>
    <row r="41" spans="1:26" x14ac:dyDescent="0.2">
      <c r="A41" s="107"/>
      <c r="B41" s="101" t="s">
        <v>111</v>
      </c>
      <c r="C41" s="101" t="s">
        <v>109</v>
      </c>
      <c r="D41" s="105">
        <v>99</v>
      </c>
      <c r="E41" s="104">
        <v>-0.01</v>
      </c>
      <c r="F41" s="105">
        <v>0</v>
      </c>
      <c r="G41" s="104" t="s">
        <v>51</v>
      </c>
      <c r="H41" s="105">
        <v>0</v>
      </c>
      <c r="I41" s="104" t="s">
        <v>51</v>
      </c>
      <c r="J41" s="105">
        <v>99</v>
      </c>
      <c r="K41" s="104">
        <v>-0.01</v>
      </c>
      <c r="L41" s="105">
        <v>4</v>
      </c>
      <c r="M41" s="104">
        <v>-0.66666666666666696</v>
      </c>
      <c r="N41" s="105">
        <v>103</v>
      </c>
      <c r="O41" s="104">
        <v>-8.0357142857142905E-2</v>
      </c>
      <c r="P41" s="103"/>
      <c r="Q41" s="101" t="s">
        <v>73</v>
      </c>
      <c r="R41" s="101" t="s">
        <v>73</v>
      </c>
      <c r="S41" s="102">
        <v>100</v>
      </c>
      <c r="T41" s="102">
        <v>0</v>
      </c>
      <c r="U41" s="102">
        <v>0</v>
      </c>
      <c r="V41" s="102">
        <v>100</v>
      </c>
      <c r="W41" s="102">
        <v>12</v>
      </c>
      <c r="X41" s="102">
        <v>112</v>
      </c>
      <c r="Y41" s="107"/>
      <c r="Z41" s="101" t="s">
        <v>110</v>
      </c>
    </row>
    <row r="42" spans="1:26" x14ac:dyDescent="0.2">
      <c r="A42" s="107"/>
      <c r="B42" s="101" t="s">
        <v>108</v>
      </c>
      <c r="C42" s="101" t="s">
        <v>106</v>
      </c>
      <c r="D42" s="105">
        <v>238</v>
      </c>
      <c r="E42" s="104">
        <v>-2.4590163934426201E-2</v>
      </c>
      <c r="F42" s="105">
        <v>0</v>
      </c>
      <c r="G42" s="104" t="s">
        <v>51</v>
      </c>
      <c r="H42" s="105">
        <v>0</v>
      </c>
      <c r="I42" s="104" t="s">
        <v>51</v>
      </c>
      <c r="J42" s="105">
        <v>238</v>
      </c>
      <c r="K42" s="104">
        <v>-2.4590163934426201E-2</v>
      </c>
      <c r="L42" s="105">
        <v>5</v>
      </c>
      <c r="M42" s="104">
        <v>-0.6875</v>
      </c>
      <c r="N42" s="105">
        <v>243</v>
      </c>
      <c r="O42" s="104">
        <v>-6.5384615384615388E-2</v>
      </c>
      <c r="P42" s="103"/>
      <c r="Q42" s="101" t="s">
        <v>73</v>
      </c>
      <c r="R42" s="101" t="s">
        <v>73</v>
      </c>
      <c r="S42" s="102">
        <v>244</v>
      </c>
      <c r="T42" s="102">
        <v>0</v>
      </c>
      <c r="U42" s="102">
        <v>0</v>
      </c>
      <c r="V42" s="102">
        <v>244</v>
      </c>
      <c r="W42" s="102">
        <v>16</v>
      </c>
      <c r="X42" s="102">
        <v>260</v>
      </c>
      <c r="Y42" s="107"/>
      <c r="Z42" s="101" t="s">
        <v>107</v>
      </c>
    </row>
    <row r="43" spans="1:26" x14ac:dyDescent="0.2">
      <c r="A43" s="107"/>
      <c r="B43" s="101" t="s">
        <v>105</v>
      </c>
      <c r="C43" s="101" t="s">
        <v>103</v>
      </c>
      <c r="D43" s="105">
        <v>102</v>
      </c>
      <c r="E43" s="104">
        <v>4.08163265306122E-2</v>
      </c>
      <c r="F43" s="105">
        <v>0</v>
      </c>
      <c r="G43" s="104" t="s">
        <v>51</v>
      </c>
      <c r="H43" s="105">
        <v>0</v>
      </c>
      <c r="I43" s="104" t="s">
        <v>51</v>
      </c>
      <c r="J43" s="105">
        <v>102</v>
      </c>
      <c r="K43" s="104">
        <v>4.08163265306122E-2</v>
      </c>
      <c r="L43" s="105">
        <v>8</v>
      </c>
      <c r="M43" s="104">
        <v>-0.38461538461538497</v>
      </c>
      <c r="N43" s="105">
        <v>110</v>
      </c>
      <c r="O43" s="104">
        <v>-9.0090090090090107E-3</v>
      </c>
      <c r="P43" s="103"/>
      <c r="Q43" s="101" t="s">
        <v>73</v>
      </c>
      <c r="R43" s="101" t="s">
        <v>73</v>
      </c>
      <c r="S43" s="102">
        <v>98</v>
      </c>
      <c r="T43" s="102">
        <v>0</v>
      </c>
      <c r="U43" s="102">
        <v>0</v>
      </c>
      <c r="V43" s="102">
        <v>98</v>
      </c>
      <c r="W43" s="102">
        <v>13</v>
      </c>
      <c r="X43" s="102">
        <v>111</v>
      </c>
      <c r="Y43" s="107"/>
      <c r="Z43" s="101" t="s">
        <v>104</v>
      </c>
    </row>
    <row r="44" spans="1:26" x14ac:dyDescent="0.2">
      <c r="A44" s="107"/>
      <c r="B44" s="101" t="s">
        <v>102</v>
      </c>
      <c r="C44" s="101" t="s">
        <v>100</v>
      </c>
      <c r="D44" s="105">
        <v>191</v>
      </c>
      <c r="E44" s="104">
        <v>-1.03626943005181E-2</v>
      </c>
      <c r="F44" s="105">
        <v>0</v>
      </c>
      <c r="G44" s="104">
        <v>-1</v>
      </c>
      <c r="H44" s="105">
        <v>0</v>
      </c>
      <c r="I44" s="104" t="s">
        <v>51</v>
      </c>
      <c r="J44" s="105">
        <v>191</v>
      </c>
      <c r="K44" s="104">
        <v>-1.5463917525773202E-2</v>
      </c>
      <c r="L44" s="105">
        <v>19</v>
      </c>
      <c r="M44" s="104">
        <v>0.35714285714285698</v>
      </c>
      <c r="N44" s="105">
        <v>210</v>
      </c>
      <c r="O44" s="104">
        <v>9.6153846153846211E-3</v>
      </c>
      <c r="P44" s="103"/>
      <c r="Q44" s="101" t="s">
        <v>73</v>
      </c>
      <c r="R44" s="101" t="s">
        <v>73</v>
      </c>
      <c r="S44" s="102">
        <v>193</v>
      </c>
      <c r="T44" s="102">
        <v>1</v>
      </c>
      <c r="U44" s="102">
        <v>0</v>
      </c>
      <c r="V44" s="102">
        <v>194</v>
      </c>
      <c r="W44" s="102">
        <v>14</v>
      </c>
      <c r="X44" s="102">
        <v>208</v>
      </c>
      <c r="Y44" s="107"/>
      <c r="Z44" s="101" t="s">
        <v>101</v>
      </c>
    </row>
    <row r="45" spans="1:26" x14ac:dyDescent="0.2">
      <c r="A45" s="107"/>
      <c r="B45" s="101" t="s">
        <v>99</v>
      </c>
      <c r="C45" s="101" t="s">
        <v>97</v>
      </c>
      <c r="D45" s="105">
        <v>450</v>
      </c>
      <c r="E45" s="104">
        <v>0.139240506329114</v>
      </c>
      <c r="F45" s="105">
        <v>0</v>
      </c>
      <c r="G45" s="104" t="s">
        <v>51</v>
      </c>
      <c r="H45" s="105">
        <v>0</v>
      </c>
      <c r="I45" s="104" t="s">
        <v>51</v>
      </c>
      <c r="J45" s="105">
        <v>450</v>
      </c>
      <c r="K45" s="104">
        <v>0.139240506329114</v>
      </c>
      <c r="L45" s="105">
        <v>50</v>
      </c>
      <c r="M45" s="104">
        <v>0.11111111111111101</v>
      </c>
      <c r="N45" s="105">
        <v>500</v>
      </c>
      <c r="O45" s="104">
        <v>0.13636363636363602</v>
      </c>
      <c r="P45" s="103"/>
      <c r="Q45" s="101" t="s">
        <v>73</v>
      </c>
      <c r="R45" s="101" t="s">
        <v>73</v>
      </c>
      <c r="S45" s="102">
        <v>395</v>
      </c>
      <c r="T45" s="102">
        <v>0</v>
      </c>
      <c r="U45" s="102">
        <v>0</v>
      </c>
      <c r="V45" s="102">
        <v>395</v>
      </c>
      <c r="W45" s="102">
        <v>45</v>
      </c>
      <c r="X45" s="102">
        <v>440</v>
      </c>
      <c r="Y45" s="107"/>
      <c r="Z45" s="101" t="s">
        <v>98</v>
      </c>
    </row>
    <row r="46" spans="1:26" x14ac:dyDescent="0.2">
      <c r="A46" s="107"/>
      <c r="B46" s="101" t="s">
        <v>96</v>
      </c>
      <c r="C46" s="101" t="s">
        <v>94</v>
      </c>
      <c r="D46" s="105">
        <v>435</v>
      </c>
      <c r="E46" s="104">
        <v>0.10969387755102</v>
      </c>
      <c r="F46" s="105">
        <v>0</v>
      </c>
      <c r="G46" s="104" t="s">
        <v>51</v>
      </c>
      <c r="H46" s="105">
        <v>0</v>
      </c>
      <c r="I46" s="104" t="s">
        <v>51</v>
      </c>
      <c r="J46" s="105">
        <v>435</v>
      </c>
      <c r="K46" s="104">
        <v>0.10969387755102</v>
      </c>
      <c r="L46" s="105">
        <v>14</v>
      </c>
      <c r="M46" s="104">
        <v>-0.58823529411764697</v>
      </c>
      <c r="N46" s="105">
        <v>449</v>
      </c>
      <c r="O46" s="104">
        <v>5.39906103286385E-2</v>
      </c>
      <c r="P46" s="103"/>
      <c r="Q46" s="101" t="s">
        <v>73</v>
      </c>
      <c r="R46" s="101" t="s">
        <v>73</v>
      </c>
      <c r="S46" s="102">
        <v>392</v>
      </c>
      <c r="T46" s="102">
        <v>0</v>
      </c>
      <c r="U46" s="102">
        <v>0</v>
      </c>
      <c r="V46" s="102">
        <v>392</v>
      </c>
      <c r="W46" s="102">
        <v>34</v>
      </c>
      <c r="X46" s="102">
        <v>426</v>
      </c>
      <c r="Y46" s="107"/>
      <c r="Z46" s="101" t="s">
        <v>95</v>
      </c>
    </row>
    <row r="47" spans="1:26" x14ac:dyDescent="0.2">
      <c r="A47" s="107"/>
      <c r="B47" s="101" t="s">
        <v>93</v>
      </c>
      <c r="C47" s="101" t="s">
        <v>91</v>
      </c>
      <c r="D47" s="105">
        <v>428</v>
      </c>
      <c r="E47" s="104">
        <v>-9.2592592592592605E-3</v>
      </c>
      <c r="F47" s="105">
        <v>0</v>
      </c>
      <c r="G47" s="104" t="s">
        <v>51</v>
      </c>
      <c r="H47" s="105">
        <v>0</v>
      </c>
      <c r="I47" s="104" t="s">
        <v>51</v>
      </c>
      <c r="J47" s="105">
        <v>428</v>
      </c>
      <c r="K47" s="104">
        <v>-9.2592592592592605E-3</v>
      </c>
      <c r="L47" s="105">
        <v>61</v>
      </c>
      <c r="M47" s="104">
        <v>-0.23750000000000002</v>
      </c>
      <c r="N47" s="105">
        <v>489</v>
      </c>
      <c r="O47" s="104">
        <v>-4.4921875E-2</v>
      </c>
      <c r="P47" s="103"/>
      <c r="Q47" s="101" t="s">
        <v>73</v>
      </c>
      <c r="R47" s="101" t="s">
        <v>73</v>
      </c>
      <c r="S47" s="102">
        <v>432</v>
      </c>
      <c r="T47" s="102">
        <v>0</v>
      </c>
      <c r="U47" s="102">
        <v>0</v>
      </c>
      <c r="V47" s="102">
        <v>432</v>
      </c>
      <c r="W47" s="102">
        <v>80</v>
      </c>
      <c r="X47" s="102">
        <v>512</v>
      </c>
      <c r="Y47" s="107"/>
      <c r="Z47" s="101" t="s">
        <v>92</v>
      </c>
    </row>
    <row r="48" spans="1:26" x14ac:dyDescent="0.2">
      <c r="A48" s="107"/>
      <c r="B48" s="101" t="s">
        <v>90</v>
      </c>
      <c r="C48" s="101" t="s">
        <v>88</v>
      </c>
      <c r="D48" s="105">
        <v>306</v>
      </c>
      <c r="E48" s="104">
        <v>-2.54777070063694E-2</v>
      </c>
      <c r="F48" s="105">
        <v>0</v>
      </c>
      <c r="G48" s="104" t="s">
        <v>51</v>
      </c>
      <c r="H48" s="105">
        <v>0</v>
      </c>
      <c r="I48" s="104" t="s">
        <v>51</v>
      </c>
      <c r="J48" s="105">
        <v>306</v>
      </c>
      <c r="K48" s="104">
        <v>-2.54777070063694E-2</v>
      </c>
      <c r="L48" s="105">
        <v>6</v>
      </c>
      <c r="M48" s="104">
        <v>-0.4</v>
      </c>
      <c r="N48" s="105">
        <v>312</v>
      </c>
      <c r="O48" s="104">
        <v>-3.7037037037037E-2</v>
      </c>
      <c r="P48" s="103"/>
      <c r="Q48" s="101" t="s">
        <v>73</v>
      </c>
      <c r="R48" s="101" t="s">
        <v>73</v>
      </c>
      <c r="S48" s="102">
        <v>314</v>
      </c>
      <c r="T48" s="102">
        <v>0</v>
      </c>
      <c r="U48" s="102">
        <v>0</v>
      </c>
      <c r="V48" s="102">
        <v>314</v>
      </c>
      <c r="W48" s="102">
        <v>10</v>
      </c>
      <c r="X48" s="102">
        <v>324</v>
      </c>
      <c r="Y48" s="107"/>
      <c r="Z48" s="101" t="s">
        <v>89</v>
      </c>
    </row>
    <row r="49" spans="1:26" x14ac:dyDescent="0.2">
      <c r="A49" s="107"/>
      <c r="B49" s="101" t="s">
        <v>87</v>
      </c>
      <c r="C49" s="101" t="s">
        <v>85</v>
      </c>
      <c r="D49" s="105">
        <v>169</v>
      </c>
      <c r="E49" s="104">
        <v>5.9523809523809503E-3</v>
      </c>
      <c r="F49" s="105">
        <v>0</v>
      </c>
      <c r="G49" s="104" t="s">
        <v>51</v>
      </c>
      <c r="H49" s="105">
        <v>0</v>
      </c>
      <c r="I49" s="104" t="s">
        <v>51</v>
      </c>
      <c r="J49" s="105">
        <v>169</v>
      </c>
      <c r="K49" s="104">
        <v>5.9523809523809503E-3</v>
      </c>
      <c r="L49" s="105">
        <v>18</v>
      </c>
      <c r="M49" s="104">
        <v>0.28571428571428598</v>
      </c>
      <c r="N49" s="105">
        <v>187</v>
      </c>
      <c r="O49" s="104">
        <v>2.74725274725275E-2</v>
      </c>
      <c r="P49" s="103"/>
      <c r="Q49" s="101" t="s">
        <v>73</v>
      </c>
      <c r="R49" s="101" t="s">
        <v>73</v>
      </c>
      <c r="S49" s="102">
        <v>168</v>
      </c>
      <c r="T49" s="102">
        <v>0</v>
      </c>
      <c r="U49" s="102">
        <v>0</v>
      </c>
      <c r="V49" s="102">
        <v>168</v>
      </c>
      <c r="W49" s="102">
        <v>14</v>
      </c>
      <c r="X49" s="102">
        <v>182</v>
      </c>
      <c r="Y49" s="107"/>
      <c r="Z49" s="101" t="s">
        <v>86</v>
      </c>
    </row>
    <row r="50" spans="1:26" x14ac:dyDescent="0.2">
      <c r="A50" s="107"/>
      <c r="B50" s="101" t="s">
        <v>84</v>
      </c>
      <c r="C50" s="101" t="s">
        <v>82</v>
      </c>
      <c r="D50" s="105">
        <v>522</v>
      </c>
      <c r="E50" s="104">
        <v>-1.32325141776938E-2</v>
      </c>
      <c r="F50" s="105">
        <v>0</v>
      </c>
      <c r="G50" s="104" t="s">
        <v>51</v>
      </c>
      <c r="H50" s="105">
        <v>0</v>
      </c>
      <c r="I50" s="104" t="s">
        <v>51</v>
      </c>
      <c r="J50" s="105">
        <v>522</v>
      </c>
      <c r="K50" s="104">
        <v>-1.32325141776938E-2</v>
      </c>
      <c r="L50" s="105">
        <v>44</v>
      </c>
      <c r="M50" s="104">
        <v>0.83333333333333293</v>
      </c>
      <c r="N50" s="105">
        <v>566</v>
      </c>
      <c r="O50" s="104">
        <v>2.3508137432188103E-2</v>
      </c>
      <c r="P50" s="103"/>
      <c r="Q50" s="101" t="s">
        <v>73</v>
      </c>
      <c r="R50" s="101" t="s">
        <v>73</v>
      </c>
      <c r="S50" s="102">
        <v>529</v>
      </c>
      <c r="T50" s="102">
        <v>0</v>
      </c>
      <c r="U50" s="102">
        <v>0</v>
      </c>
      <c r="V50" s="102">
        <v>529</v>
      </c>
      <c r="W50" s="102">
        <v>24</v>
      </c>
      <c r="X50" s="102">
        <v>553</v>
      </c>
      <c r="Y50" s="107"/>
      <c r="Z50" s="101" t="s">
        <v>83</v>
      </c>
    </row>
    <row r="51" spans="1:26" x14ac:dyDescent="0.2">
      <c r="A51" s="107"/>
      <c r="B51" s="101" t="s">
        <v>81</v>
      </c>
      <c r="C51" s="101" t="s">
        <v>79</v>
      </c>
      <c r="D51" s="105">
        <v>192</v>
      </c>
      <c r="E51" s="104">
        <v>4.3478260869565195E-2</v>
      </c>
      <c r="F51" s="105">
        <v>0</v>
      </c>
      <c r="G51" s="104" t="s">
        <v>51</v>
      </c>
      <c r="H51" s="105">
        <v>0</v>
      </c>
      <c r="I51" s="104" t="s">
        <v>51</v>
      </c>
      <c r="J51" s="105">
        <v>192</v>
      </c>
      <c r="K51" s="104">
        <v>4.3478260869565195E-2</v>
      </c>
      <c r="L51" s="105">
        <v>13</v>
      </c>
      <c r="M51" s="104">
        <v>-0.27777777777777796</v>
      </c>
      <c r="N51" s="105">
        <v>205</v>
      </c>
      <c r="O51" s="104">
        <v>1.4851485148514901E-2</v>
      </c>
      <c r="P51" s="103"/>
      <c r="Q51" s="101" t="s">
        <v>73</v>
      </c>
      <c r="R51" s="101" t="s">
        <v>73</v>
      </c>
      <c r="S51" s="102">
        <v>184</v>
      </c>
      <c r="T51" s="102">
        <v>0</v>
      </c>
      <c r="U51" s="102">
        <v>0</v>
      </c>
      <c r="V51" s="102">
        <v>184</v>
      </c>
      <c r="W51" s="102">
        <v>18</v>
      </c>
      <c r="X51" s="102">
        <v>202</v>
      </c>
      <c r="Y51" s="107"/>
      <c r="Z51" s="101" t="s">
        <v>80</v>
      </c>
    </row>
    <row r="52" spans="1:26" x14ac:dyDescent="0.2">
      <c r="A52" s="107"/>
      <c r="B52" s="101" t="s">
        <v>78</v>
      </c>
      <c r="C52" s="101" t="s">
        <v>76</v>
      </c>
      <c r="D52" s="105">
        <v>76</v>
      </c>
      <c r="E52" s="104">
        <v>-0.155555555555556</v>
      </c>
      <c r="F52" s="105">
        <v>0</v>
      </c>
      <c r="G52" s="104" t="s">
        <v>51</v>
      </c>
      <c r="H52" s="105">
        <v>0</v>
      </c>
      <c r="I52" s="104" t="s">
        <v>51</v>
      </c>
      <c r="J52" s="105">
        <v>76</v>
      </c>
      <c r="K52" s="104">
        <v>-0.155555555555556</v>
      </c>
      <c r="L52" s="105">
        <v>16</v>
      </c>
      <c r="M52" s="104">
        <v>15</v>
      </c>
      <c r="N52" s="105">
        <v>92</v>
      </c>
      <c r="O52" s="104">
        <v>1.0989010989011E-2</v>
      </c>
      <c r="P52" s="103"/>
      <c r="Q52" s="101" t="s">
        <v>73</v>
      </c>
      <c r="R52" s="101" t="s">
        <v>73</v>
      </c>
      <c r="S52" s="102">
        <v>90</v>
      </c>
      <c r="T52" s="102">
        <v>0</v>
      </c>
      <c r="U52" s="102">
        <v>0</v>
      </c>
      <c r="V52" s="102">
        <v>90</v>
      </c>
      <c r="W52" s="102">
        <v>1</v>
      </c>
      <c r="X52" s="102">
        <v>91</v>
      </c>
      <c r="Y52" s="107"/>
      <c r="Z52" s="101" t="s">
        <v>77</v>
      </c>
    </row>
    <row r="53" spans="1:26" x14ac:dyDescent="0.2">
      <c r="A53" s="106"/>
      <c r="B53" s="101" t="s">
        <v>75</v>
      </c>
      <c r="C53" s="101" t="s">
        <v>72</v>
      </c>
      <c r="D53" s="105">
        <v>402</v>
      </c>
      <c r="E53" s="104">
        <v>2.4937655860349096E-3</v>
      </c>
      <c r="F53" s="105">
        <v>0</v>
      </c>
      <c r="G53" s="104" t="s">
        <v>51</v>
      </c>
      <c r="H53" s="105">
        <v>0</v>
      </c>
      <c r="I53" s="104" t="s">
        <v>51</v>
      </c>
      <c r="J53" s="105">
        <v>402</v>
      </c>
      <c r="K53" s="104">
        <v>2.4937655860349096E-3</v>
      </c>
      <c r="L53" s="105">
        <v>54</v>
      </c>
      <c r="M53" s="104">
        <v>-5.2631578947368404E-2</v>
      </c>
      <c r="N53" s="105">
        <v>456</v>
      </c>
      <c r="O53" s="104">
        <v>-4.3668122270742408E-3</v>
      </c>
      <c r="P53" s="103"/>
      <c r="Q53" s="101" t="s">
        <v>73</v>
      </c>
      <c r="R53" s="101" t="s">
        <v>73</v>
      </c>
      <c r="S53" s="102">
        <v>401</v>
      </c>
      <c r="T53" s="102">
        <v>0</v>
      </c>
      <c r="U53" s="102">
        <v>0</v>
      </c>
      <c r="V53" s="102">
        <v>401</v>
      </c>
      <c r="W53" s="102">
        <v>57</v>
      </c>
      <c r="X53" s="102">
        <v>458</v>
      </c>
      <c r="Y53" s="107"/>
      <c r="Z53" s="101" t="s">
        <v>74</v>
      </c>
    </row>
    <row r="54" spans="1:26" x14ac:dyDescent="0.2">
      <c r="A54" s="117" t="s">
        <v>47</v>
      </c>
      <c r="B54" s="117"/>
      <c r="C54" s="117"/>
      <c r="D54" s="118">
        <v>8637</v>
      </c>
      <c r="E54" s="119">
        <v>1.6596045197740099E-2</v>
      </c>
      <c r="F54" s="118">
        <v>11</v>
      </c>
      <c r="G54" s="119">
        <v>0.22222222222222202</v>
      </c>
      <c r="H54" s="118">
        <v>507</v>
      </c>
      <c r="I54" s="119">
        <v>0.34126984126984095</v>
      </c>
      <c r="J54" s="118">
        <v>9155</v>
      </c>
      <c r="K54" s="119">
        <v>3.0620285939434902E-2</v>
      </c>
      <c r="L54" s="118">
        <v>1408</v>
      </c>
      <c r="M54" s="119">
        <v>5.8646616541353398E-2</v>
      </c>
      <c r="N54" s="118">
        <v>10563</v>
      </c>
      <c r="O54" s="119">
        <v>3.4270047978067202E-2</v>
      </c>
      <c r="P54" s="100"/>
      <c r="Q54" s="97"/>
      <c r="R54" s="97"/>
      <c r="S54" s="98">
        <v>8496</v>
      </c>
      <c r="T54" s="98">
        <v>9</v>
      </c>
      <c r="U54" s="98">
        <v>378</v>
      </c>
      <c r="V54" s="98">
        <v>8883</v>
      </c>
      <c r="W54" s="98">
        <v>1330</v>
      </c>
      <c r="X54" s="98">
        <v>10213</v>
      </c>
      <c r="Y54" s="106"/>
      <c r="Z54" s="97"/>
    </row>
    <row r="55" spans="1:26" s="110" customFormat="1" ht="22.5" x14ac:dyDescent="0.2">
      <c r="A55" s="120" t="s">
        <v>246</v>
      </c>
      <c r="B55" s="121"/>
      <c r="C55" s="121"/>
      <c r="D55" s="122">
        <f>D54+D24+D14</f>
        <v>19476</v>
      </c>
      <c r="E55" s="123">
        <f>((D54+D24+D14)-(S54+S24+S14))/(S54+S24+S14)</f>
        <v>1.0794140323824211E-3</v>
      </c>
      <c r="F55" s="122">
        <f>F54+F24+F14</f>
        <v>859</v>
      </c>
      <c r="G55" s="123">
        <f>((F54+F24+F14)-(T54+T24+T14))/(T54+T24+T14)</f>
        <v>-0.14442231075697212</v>
      </c>
      <c r="H55" s="122">
        <f>H54+H24+H14</f>
        <v>806</v>
      </c>
      <c r="I55" s="123">
        <f>((H54+H24+H14)-(U54+U24+U14))/(U54+U24+U14)</f>
        <v>-7.6746849942726236E-2</v>
      </c>
      <c r="J55" s="122">
        <f>J54+J24+J14</f>
        <v>21141</v>
      </c>
      <c r="K55" s="123">
        <f>((J54+J24+J14)-(V54+V24+V14))/(V54+V24+V14)</f>
        <v>-8.9536846052878302E-3</v>
      </c>
      <c r="L55" s="122">
        <f>L54+L24+L14</f>
        <v>4228</v>
      </c>
      <c r="M55" s="123">
        <f>((L54+L24+L14)-(W54+W24+W14))/(W54+W24+W14)</f>
        <v>0.16281628162816281</v>
      </c>
      <c r="N55" s="122">
        <f>N54+N24+N14</f>
        <v>25369</v>
      </c>
      <c r="O55" s="123">
        <f>((N54+N24+N14)-(X54+X24+X14))/(X54+X24+X14)</f>
        <v>1.6060557513617429E-2</v>
      </c>
      <c r="P55" s="112"/>
      <c r="Q55" s="112"/>
      <c r="R55" s="111"/>
      <c r="S55" s="111"/>
      <c r="T55" s="111"/>
      <c r="U55" s="111"/>
      <c r="V55" s="111"/>
      <c r="W55" s="111"/>
      <c r="X55" s="111"/>
    </row>
    <row r="56" spans="1:26" s="110" customFormat="1" x14ac:dyDescent="0.2">
      <c r="A56" s="120" t="s">
        <v>70</v>
      </c>
      <c r="B56" s="121"/>
      <c r="C56" s="121"/>
      <c r="D56" s="122">
        <f>D54+D24+D14+D9</f>
        <v>29579</v>
      </c>
      <c r="E56" s="123">
        <f>((D54+D24+D14+D9)-(S54+S24+S14+S9))/(S54+S24+S14+S9)</f>
        <v>-1.1991448994588818E-2</v>
      </c>
      <c r="F56" s="122">
        <f>F54+F24+F14+F9</f>
        <v>4202</v>
      </c>
      <c r="G56" s="123">
        <f>((F54+F24+F14+F9)-(T54+T24+T14+T9))/(T54+T24+T14+T9)</f>
        <v>-0.11256599788806758</v>
      </c>
      <c r="H56" s="122">
        <f>H54+H24+H14+H9</f>
        <v>3082</v>
      </c>
      <c r="I56" s="123">
        <f>((H54+H24+H14+H9)-(U54+U24+U14+U9))/(U54+U24+U14+U9)</f>
        <v>-0.13886560491757474</v>
      </c>
      <c r="J56" s="122">
        <f>J54+J24+J14+J9</f>
        <v>36863</v>
      </c>
      <c r="K56" s="123">
        <f>((J54+J24+J14+J9)-(V54+V24+V14+V9))/(V54+V24+V14+V9)</f>
        <v>-3.6311826832583917E-2</v>
      </c>
      <c r="L56" s="122">
        <f>L54+L24+L14+L9</f>
        <v>5855</v>
      </c>
      <c r="M56" s="123">
        <f>((L54+L24+L14+L9)-(W54+W24+W14+W9))/(W54+W24+W14+W9)</f>
        <v>0.16078509119746234</v>
      </c>
      <c r="N56" s="122">
        <f>N54+N24+N14+N9</f>
        <v>42718</v>
      </c>
      <c r="O56" s="123">
        <f>((N54+N24+N14+N9)-(X54+X24+X14+X9))/(X54+X24+X14+X9)</f>
        <v>-1.3349963045084996E-2</v>
      </c>
      <c r="P56" s="112"/>
      <c r="Q56" s="112"/>
      <c r="R56" s="111"/>
      <c r="S56" s="111"/>
      <c r="T56" s="111"/>
      <c r="U56" s="111"/>
      <c r="V56" s="111"/>
      <c r="W56" s="111"/>
      <c r="X56" s="111"/>
    </row>
    <row r="57" spans="1:26" s="110" customFormat="1" x14ac:dyDescent="0.2">
      <c r="A57" s="120" t="s">
        <v>247</v>
      </c>
      <c r="B57" s="121"/>
      <c r="C57" s="121"/>
      <c r="D57" s="122">
        <f>D54+D24+D14+D9+D5</f>
        <v>38514</v>
      </c>
      <c r="E57" s="123">
        <f>((D54+D24+D14+D9+D5)-(S54+S24+S14+S9+S5))/(S54+S24+S14+S9+S5)</f>
        <v>-1.0329941412272586E-2</v>
      </c>
      <c r="F57" s="122">
        <f>F54+F24+F14+F9+F5</f>
        <v>12341</v>
      </c>
      <c r="G57" s="123">
        <f>((F54+F24+F14+F9+F5)-(T54+T24+T14+T9+T5))/(T54+T24+T14+T9+T5)</f>
        <v>-4.0581512866360879E-2</v>
      </c>
      <c r="H57" s="122">
        <f>H54+H24+H14+H9+H5</f>
        <v>3082</v>
      </c>
      <c r="I57" s="123">
        <f>((H54+H24+H14+H9+H5)-(U54+U24+U14+U9+U5))/(U54+U24+U14+U9+U5)</f>
        <v>-0.13886560491757474</v>
      </c>
      <c r="J57" s="122">
        <f>J54+J24+J14+J9+J5</f>
        <v>53937</v>
      </c>
      <c r="K57" s="123">
        <f>((J54+J24+J14+J9+J5)-(V54+V24+V14+V9+V5))/(V54+V24+V14+V9+V5)</f>
        <v>-2.566927995953611E-2</v>
      </c>
      <c r="L57" s="122">
        <f>L54+L24+L14+L9+L5</f>
        <v>6512</v>
      </c>
      <c r="M57" s="123">
        <f>((L54+L24+L14+L9+L5)-(W54+W24+W14+W9+W5))/(W54+W24+W14+W9+W5)</f>
        <v>0.16514582215065307</v>
      </c>
      <c r="N57" s="122">
        <f>N54+N24+N14+N9+N5</f>
        <v>60449</v>
      </c>
      <c r="O57" s="123">
        <f>((N54+N24+N14+N9+N5)-(X54+X24+X14+X9+X5))/(X54+X24+X14+X9+X5)</f>
        <v>-8.1710338490819899E-3</v>
      </c>
      <c r="P57" s="112"/>
      <c r="Q57" s="112"/>
      <c r="R57" s="111"/>
      <c r="S57" s="111"/>
      <c r="T57" s="111"/>
      <c r="U57" s="111"/>
      <c r="V57" s="111"/>
      <c r="W57" s="111"/>
      <c r="X57" s="111"/>
    </row>
    <row r="58" spans="1:26" x14ac:dyDescent="0.2">
      <c r="A58" s="109" t="s">
        <v>48</v>
      </c>
      <c r="B58" s="101" t="s">
        <v>68</v>
      </c>
      <c r="C58" s="101" t="s">
        <v>66</v>
      </c>
      <c r="D58" s="105">
        <v>2</v>
      </c>
      <c r="E58" s="104">
        <v>-0.84615384615384603</v>
      </c>
      <c r="F58" s="105">
        <v>785</v>
      </c>
      <c r="G58" s="104">
        <v>-5.6490384615384602E-2</v>
      </c>
      <c r="H58" s="105">
        <v>0</v>
      </c>
      <c r="I58" s="104" t="s">
        <v>51</v>
      </c>
      <c r="J58" s="105">
        <v>787</v>
      </c>
      <c r="K58" s="104">
        <v>-6.8639053254437907E-2</v>
      </c>
      <c r="L58" s="105">
        <v>179</v>
      </c>
      <c r="M58" s="104">
        <v>0.132911392405063</v>
      </c>
      <c r="N58" s="105">
        <v>966</v>
      </c>
      <c r="O58" s="104">
        <v>-3.6889332003988001E-2</v>
      </c>
      <c r="P58" s="108">
        <v>6</v>
      </c>
      <c r="Q58" s="101" t="s">
        <v>50</v>
      </c>
      <c r="R58" s="101" t="s">
        <v>50</v>
      </c>
      <c r="S58" s="102">
        <v>13</v>
      </c>
      <c r="T58" s="102">
        <v>832</v>
      </c>
      <c r="U58" s="102">
        <v>0</v>
      </c>
      <c r="V58" s="102">
        <v>845</v>
      </c>
      <c r="W58" s="102">
        <v>158</v>
      </c>
      <c r="X58" s="102">
        <v>1003</v>
      </c>
      <c r="Y58" s="109" t="s">
        <v>69</v>
      </c>
      <c r="Z58" s="101" t="s">
        <v>67</v>
      </c>
    </row>
    <row r="59" spans="1:26" x14ac:dyDescent="0.2">
      <c r="A59" s="107"/>
      <c r="B59" s="101" t="s">
        <v>65</v>
      </c>
      <c r="C59" s="101" t="s">
        <v>63</v>
      </c>
      <c r="D59" s="105">
        <v>24</v>
      </c>
      <c r="E59" s="104">
        <v>-0.68831168831168799</v>
      </c>
      <c r="F59" s="105">
        <v>0</v>
      </c>
      <c r="G59" s="104" t="s">
        <v>51</v>
      </c>
      <c r="H59" s="105">
        <v>0</v>
      </c>
      <c r="I59" s="104" t="s">
        <v>51</v>
      </c>
      <c r="J59" s="105">
        <v>24</v>
      </c>
      <c r="K59" s="104">
        <v>-0.68831168831168799</v>
      </c>
      <c r="L59" s="105">
        <v>123</v>
      </c>
      <c r="M59" s="104">
        <v>4.2372881355932202E-2</v>
      </c>
      <c r="N59" s="105">
        <v>147</v>
      </c>
      <c r="O59" s="104">
        <v>-0.246153846153846</v>
      </c>
      <c r="P59" s="103"/>
      <c r="Q59" s="101" t="s">
        <v>50</v>
      </c>
      <c r="R59" s="101" t="s">
        <v>50</v>
      </c>
      <c r="S59" s="102">
        <v>77</v>
      </c>
      <c r="T59" s="102">
        <v>0</v>
      </c>
      <c r="U59" s="102">
        <v>0</v>
      </c>
      <c r="V59" s="102">
        <v>77</v>
      </c>
      <c r="W59" s="102">
        <v>118</v>
      </c>
      <c r="X59" s="102">
        <v>195</v>
      </c>
      <c r="Y59" s="107"/>
      <c r="Z59" s="101" t="s">
        <v>64</v>
      </c>
    </row>
    <row r="60" spans="1:26" x14ac:dyDescent="0.2">
      <c r="A60" s="107"/>
      <c r="B60" s="101" t="s">
        <v>62</v>
      </c>
      <c r="C60" s="101" t="s">
        <v>60</v>
      </c>
      <c r="D60" s="105">
        <v>748</v>
      </c>
      <c r="E60" s="104">
        <v>-0.15192743764172301</v>
      </c>
      <c r="F60" s="105">
        <v>691</v>
      </c>
      <c r="G60" s="104">
        <v>-0.14054726368159201</v>
      </c>
      <c r="H60" s="105">
        <v>0</v>
      </c>
      <c r="I60" s="104" t="s">
        <v>51</v>
      </c>
      <c r="J60" s="105">
        <v>1439</v>
      </c>
      <c r="K60" s="104">
        <v>-0.14650059311981001</v>
      </c>
      <c r="L60" s="105">
        <v>904</v>
      </c>
      <c r="M60" s="104">
        <v>0.18324607329842901</v>
      </c>
      <c r="N60" s="105">
        <v>2343</v>
      </c>
      <c r="O60" s="104">
        <v>-4.3673469387755105E-2</v>
      </c>
      <c r="P60" s="103"/>
      <c r="Q60" s="101" t="s">
        <v>50</v>
      </c>
      <c r="R60" s="101" t="s">
        <v>50</v>
      </c>
      <c r="S60" s="102">
        <v>882</v>
      </c>
      <c r="T60" s="102">
        <v>804</v>
      </c>
      <c r="U60" s="102">
        <v>0</v>
      </c>
      <c r="V60" s="102">
        <v>1686</v>
      </c>
      <c r="W60" s="102">
        <v>764</v>
      </c>
      <c r="X60" s="102">
        <v>2450</v>
      </c>
      <c r="Y60" s="107"/>
      <c r="Z60" s="101" t="s">
        <v>61</v>
      </c>
    </row>
    <row r="61" spans="1:26" x14ac:dyDescent="0.2">
      <c r="A61" s="107"/>
      <c r="B61" s="101" t="s">
        <v>59</v>
      </c>
      <c r="C61" s="101" t="s">
        <v>57</v>
      </c>
      <c r="D61" s="105">
        <v>0</v>
      </c>
      <c r="E61" s="104">
        <v>-1</v>
      </c>
      <c r="F61" s="105">
        <v>0</v>
      </c>
      <c r="G61" s="104" t="s">
        <v>51</v>
      </c>
      <c r="H61" s="105">
        <v>0</v>
      </c>
      <c r="I61" s="104" t="s">
        <v>51</v>
      </c>
      <c r="J61" s="105">
        <v>0</v>
      </c>
      <c r="K61" s="104">
        <v>-1</v>
      </c>
      <c r="L61" s="105">
        <v>23</v>
      </c>
      <c r="M61" s="104">
        <v>-0.87362637362637408</v>
      </c>
      <c r="N61" s="105">
        <v>23</v>
      </c>
      <c r="O61" s="104">
        <v>-0.91417910447761208</v>
      </c>
      <c r="P61" s="103"/>
      <c r="Q61" s="101" t="s">
        <v>50</v>
      </c>
      <c r="R61" s="101" t="s">
        <v>50</v>
      </c>
      <c r="S61" s="102">
        <v>86</v>
      </c>
      <c r="T61" s="102">
        <v>0</v>
      </c>
      <c r="U61" s="102">
        <v>0</v>
      </c>
      <c r="V61" s="102">
        <v>86</v>
      </c>
      <c r="W61" s="102">
        <v>182</v>
      </c>
      <c r="X61" s="102">
        <v>268</v>
      </c>
      <c r="Y61" s="107"/>
      <c r="Z61" s="101" t="s">
        <v>58</v>
      </c>
    </row>
    <row r="62" spans="1:26" x14ac:dyDescent="0.2">
      <c r="A62" s="107"/>
      <c r="B62" s="101" t="s">
        <v>56</v>
      </c>
      <c r="C62" s="101" t="s">
        <v>54</v>
      </c>
      <c r="D62" s="105">
        <v>132</v>
      </c>
      <c r="E62" s="104">
        <v>7.3170731707317097E-2</v>
      </c>
      <c r="F62" s="105">
        <v>0</v>
      </c>
      <c r="G62" s="104" t="s">
        <v>51</v>
      </c>
      <c r="H62" s="105">
        <v>0</v>
      </c>
      <c r="I62" s="104" t="s">
        <v>51</v>
      </c>
      <c r="J62" s="105">
        <v>132</v>
      </c>
      <c r="K62" s="104">
        <v>7.3170731707317097E-2</v>
      </c>
      <c r="L62" s="105">
        <v>108</v>
      </c>
      <c r="M62" s="104">
        <v>1.2040816326530599</v>
      </c>
      <c r="N62" s="105">
        <v>240</v>
      </c>
      <c r="O62" s="104">
        <v>0.39534883720930203</v>
      </c>
      <c r="P62" s="103"/>
      <c r="Q62" s="101" t="s">
        <v>50</v>
      </c>
      <c r="R62" s="101" t="s">
        <v>50</v>
      </c>
      <c r="S62" s="102">
        <v>123</v>
      </c>
      <c r="T62" s="102">
        <v>0</v>
      </c>
      <c r="U62" s="102">
        <v>0</v>
      </c>
      <c r="V62" s="102">
        <v>123</v>
      </c>
      <c r="W62" s="102">
        <v>49</v>
      </c>
      <c r="X62" s="102">
        <v>172</v>
      </c>
      <c r="Y62" s="107"/>
      <c r="Z62" s="101" t="s">
        <v>55</v>
      </c>
    </row>
    <row r="63" spans="1:26" x14ac:dyDescent="0.2">
      <c r="A63" s="106"/>
      <c r="B63" s="101" t="s">
        <v>53</v>
      </c>
      <c r="C63" s="101" t="s">
        <v>49</v>
      </c>
      <c r="D63" s="105">
        <v>53</v>
      </c>
      <c r="E63" s="104">
        <v>-0.293333333333333</v>
      </c>
      <c r="F63" s="105">
        <v>1</v>
      </c>
      <c r="G63" s="104">
        <v>-0.9</v>
      </c>
      <c r="H63" s="105">
        <v>0</v>
      </c>
      <c r="I63" s="104" t="s">
        <v>51</v>
      </c>
      <c r="J63" s="105">
        <v>54</v>
      </c>
      <c r="K63" s="104">
        <v>-0.36470588235294099</v>
      </c>
      <c r="L63" s="105">
        <v>31</v>
      </c>
      <c r="M63" s="104">
        <v>-3.125E-2</v>
      </c>
      <c r="N63" s="105">
        <v>85</v>
      </c>
      <c r="O63" s="104">
        <v>-0.27350427350427398</v>
      </c>
      <c r="P63" s="103"/>
      <c r="Q63" s="101" t="s">
        <v>50</v>
      </c>
      <c r="R63" s="101" t="s">
        <v>50</v>
      </c>
      <c r="S63" s="102">
        <v>75</v>
      </c>
      <c r="T63" s="102">
        <v>10</v>
      </c>
      <c r="U63" s="102">
        <v>0</v>
      </c>
      <c r="V63" s="102">
        <v>85</v>
      </c>
      <c r="W63" s="102">
        <v>32</v>
      </c>
      <c r="X63" s="102">
        <v>117</v>
      </c>
      <c r="Y63" s="107"/>
      <c r="Z63" s="101" t="s">
        <v>52</v>
      </c>
    </row>
    <row r="64" spans="1:26" x14ac:dyDescent="0.2">
      <c r="A64" s="117" t="s">
        <v>47</v>
      </c>
      <c r="B64" s="117"/>
      <c r="C64" s="117"/>
      <c r="D64" s="118">
        <v>959</v>
      </c>
      <c r="E64" s="119">
        <v>-0.236464968152866</v>
      </c>
      <c r="F64" s="118">
        <v>1477</v>
      </c>
      <c r="G64" s="119">
        <v>-0.102673147023086</v>
      </c>
      <c r="H64" s="118">
        <v>0</v>
      </c>
      <c r="I64" s="119"/>
      <c r="J64" s="118">
        <v>2436</v>
      </c>
      <c r="K64" s="119">
        <v>-0.160578911095796</v>
      </c>
      <c r="L64" s="118">
        <v>1368</v>
      </c>
      <c r="M64" s="119">
        <v>4.9884881043745201E-2</v>
      </c>
      <c r="N64" s="118">
        <v>3804</v>
      </c>
      <c r="O64" s="119">
        <v>-9.5362663495838301E-2</v>
      </c>
      <c r="P64" s="100"/>
      <c r="Q64" s="97"/>
      <c r="R64" s="97"/>
      <c r="S64" s="98">
        <v>1256</v>
      </c>
      <c r="T64" s="98">
        <v>1646</v>
      </c>
      <c r="U64" s="98">
        <v>0</v>
      </c>
      <c r="V64" s="98">
        <v>2902</v>
      </c>
      <c r="W64" s="98">
        <v>1303</v>
      </c>
      <c r="X64" s="98">
        <v>4205</v>
      </c>
      <c r="Y64" s="106"/>
      <c r="Z64" s="97"/>
    </row>
    <row r="65" spans="1:26" x14ac:dyDescent="0.2">
      <c r="A65" s="117" t="s">
        <v>46</v>
      </c>
      <c r="B65" s="117"/>
      <c r="C65" s="117"/>
      <c r="D65" s="118">
        <v>39473</v>
      </c>
      <c r="E65" s="119">
        <v>-1.7400179229314E-2</v>
      </c>
      <c r="F65" s="118">
        <v>13818</v>
      </c>
      <c r="G65" s="119">
        <v>-4.7625611689296299E-2</v>
      </c>
      <c r="H65" s="118">
        <v>3082</v>
      </c>
      <c r="I65" s="119">
        <v>-0.13886560491757502</v>
      </c>
      <c r="J65" s="118">
        <v>56373</v>
      </c>
      <c r="K65" s="119">
        <v>-3.2389289392378999E-2</v>
      </c>
      <c r="L65" s="118">
        <v>7880</v>
      </c>
      <c r="M65" s="119">
        <v>0.14335461404527</v>
      </c>
      <c r="N65" s="118">
        <v>64253</v>
      </c>
      <c r="O65" s="119">
        <v>-1.37985019646365E-2</v>
      </c>
      <c r="P65" s="99"/>
      <c r="Q65" s="97"/>
      <c r="R65" s="97"/>
      <c r="S65" s="98">
        <v>40172</v>
      </c>
      <c r="T65" s="98">
        <v>14509</v>
      </c>
      <c r="U65" s="98">
        <v>3579</v>
      </c>
      <c r="V65" s="98">
        <v>58260</v>
      </c>
      <c r="W65" s="98">
        <v>6892</v>
      </c>
      <c r="X65" s="98">
        <v>65152</v>
      </c>
      <c r="Y65" s="97"/>
      <c r="Z65" s="97"/>
    </row>
  </sheetData>
  <pageMargins left="0.23622047244094491" right="0.23622047244094491" top="0.35433070866141736" bottom="0.35433070866141736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5" sqref="G5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/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/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/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/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/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/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/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/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Hovedtall</vt:lpstr>
      <vt:lpstr>Main</vt:lpstr>
      <vt:lpstr>Passengers incl. infants - Mont</vt:lpstr>
      <vt:lpstr>Movements - Month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2016-02-10T09:01:47Z</cp:lastPrinted>
  <dcterms:created xsi:type="dcterms:W3CDTF">2000-12-05T13:34:37Z</dcterms:created>
  <dcterms:modified xsi:type="dcterms:W3CDTF">2016-02-10T09:07:08Z</dcterms:modified>
</cp:coreProperties>
</file>